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表郷小NET03\Downloads\"/>
    </mc:Choice>
  </mc:AlternateContent>
  <xr:revisionPtr revIDLastSave="0" documentId="13_ncr:1_{75C4C861-121B-4E21-B5A7-41EDC897E8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会員名簿" sheetId="1" r:id="rId1"/>
    <sheet name="総会出席者名簿" sheetId="6" r:id="rId2"/>
    <sheet name="記入例" sheetId="2" r:id="rId3"/>
    <sheet name="集計シート" sheetId="3" r:id="rId4"/>
    <sheet name="参考（R６県内学校名一覧）" sheetId="8" r:id="rId5"/>
    <sheet name=" リスト" sheetId="5" state="hidden" r:id="rId6"/>
  </sheets>
  <externalReferences>
    <externalReference r:id="rId7"/>
  </externalReferences>
  <definedNames>
    <definedName name="_xlnm._FilterDatabase" localSheetId="0" hidden="1">会員名簿!$A$1:$L$136</definedName>
    <definedName name="_xlnm.Print_Area" localSheetId="2">記入例!$A$1:$L$13</definedName>
    <definedName name="職名">[1]!テーブル2[職名]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i+PLFcCiY7FR0wb6NIRG9JC7aVAw=="/>
    </ext>
  </extLst>
</workbook>
</file>

<file path=xl/calcChain.xml><?xml version="1.0" encoding="utf-8"?>
<calcChain xmlns="http://schemas.openxmlformats.org/spreadsheetml/2006/main">
  <c r="C31" i="3" l="1"/>
  <c r="M143" i="1"/>
  <c r="D37" i="3" s="1"/>
  <c r="M141" i="1"/>
  <c r="A37" i="3" s="1"/>
  <c r="L155" i="1"/>
  <c r="L31" i="3" s="1"/>
  <c r="K155" i="1"/>
  <c r="L28" i="3" s="1"/>
  <c r="L153" i="1"/>
  <c r="I31" i="3" s="1"/>
  <c r="K153" i="1"/>
  <c r="I28" i="3" s="1"/>
  <c r="L151" i="1"/>
  <c r="F31" i="3" s="1"/>
  <c r="K151" i="1"/>
  <c r="F28" i="3" s="1"/>
  <c r="L149" i="1"/>
  <c r="K149" i="1"/>
  <c r="L147" i="1"/>
  <c r="K31" i="3" s="1"/>
  <c r="K147" i="1"/>
  <c r="K28" i="3" s="1"/>
  <c r="M28" i="3" s="1"/>
  <c r="L141" i="1"/>
  <c r="B31" i="3" s="1"/>
  <c r="L145" i="1"/>
  <c r="H31" i="3" s="1"/>
  <c r="L143" i="1"/>
  <c r="E31" i="3" s="1"/>
  <c r="K145" i="1"/>
  <c r="H28" i="3" s="1"/>
  <c r="K143" i="1"/>
  <c r="E28" i="3" s="1"/>
  <c r="K141" i="1"/>
  <c r="B28" i="3" s="1"/>
  <c r="J155" i="1"/>
  <c r="L25" i="3" s="1"/>
  <c r="J153" i="1"/>
  <c r="I25" i="3" s="1"/>
  <c r="J151" i="1"/>
  <c r="F25" i="3" s="1"/>
  <c r="J149" i="1"/>
  <c r="C25" i="3" s="1"/>
  <c r="J147" i="1"/>
  <c r="K25" i="3" s="1"/>
  <c r="J145" i="1"/>
  <c r="H25" i="3" s="1"/>
  <c r="J143" i="1"/>
  <c r="E25" i="3" s="1"/>
  <c r="J141" i="1"/>
  <c r="B25" i="3" s="1"/>
  <c r="M159" i="1"/>
  <c r="N37" i="3" s="1"/>
  <c r="M157" i="1"/>
  <c r="K37" i="3" s="1"/>
  <c r="M155" i="1"/>
  <c r="H37" i="3" s="1"/>
  <c r="M153" i="1"/>
  <c r="E37" i="3" s="1"/>
  <c r="M151" i="1"/>
  <c r="B37" i="3" s="1"/>
  <c r="M149" i="1"/>
  <c r="M37" i="3" s="1"/>
  <c r="M147" i="1"/>
  <c r="J37" i="3" s="1"/>
  <c r="M145" i="1"/>
  <c r="G37" i="3" s="1"/>
  <c r="H4" i="1"/>
  <c r="Y8" i="1"/>
  <c r="Z8" i="1"/>
  <c r="Y9" i="1"/>
  <c r="Z9" i="1"/>
  <c r="Y10" i="1"/>
  <c r="Z10" i="1"/>
  <c r="Y11" i="1"/>
  <c r="Z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G31" i="3" l="1"/>
  <c r="D25" i="3"/>
  <c r="J28" i="3"/>
  <c r="J31" i="3"/>
  <c r="M25" i="3"/>
  <c r="G28" i="3"/>
  <c r="M31" i="3"/>
  <c r="O31" i="3"/>
  <c r="N31" i="3"/>
  <c r="N28" i="3"/>
  <c r="N25" i="3"/>
  <c r="J25" i="3"/>
  <c r="G25" i="3"/>
  <c r="D31" i="3"/>
  <c r="O25" i="3"/>
  <c r="Z135" i="1"/>
  <c r="AA135" i="1" s="1"/>
  <c r="AB135" i="1" s="1"/>
  <c r="Z119" i="1"/>
  <c r="AA119" i="1" s="1"/>
  <c r="AB119" i="1" s="1"/>
  <c r="Z13" i="1"/>
  <c r="Z33" i="1"/>
  <c r="AA33" i="1" s="1"/>
  <c r="AB33" i="1" s="1"/>
  <c r="Z115" i="1"/>
  <c r="AA115" i="1" s="1"/>
  <c r="AB115" i="1" s="1"/>
  <c r="Z100" i="1"/>
  <c r="AA100" i="1" s="1"/>
  <c r="AB100" i="1" s="1"/>
  <c r="Z94" i="1"/>
  <c r="Z130" i="1"/>
  <c r="AA130" i="1" s="1"/>
  <c r="AB130" i="1" s="1"/>
  <c r="Z125" i="1"/>
  <c r="AA125" i="1" s="1"/>
  <c r="AB125" i="1" s="1"/>
  <c r="Z129" i="1"/>
  <c r="AA129" i="1" s="1"/>
  <c r="AB129" i="1" s="1"/>
  <c r="Z118" i="1"/>
  <c r="AA118" i="1" s="1"/>
  <c r="AB118" i="1" s="1"/>
  <c r="Z133" i="1"/>
  <c r="AA133" i="1" s="1"/>
  <c r="AB133" i="1" s="1"/>
  <c r="Z97" i="1"/>
  <c r="AA97" i="1" s="1"/>
  <c r="AB97" i="1" s="1"/>
  <c r="Z117" i="1"/>
  <c r="AA117" i="1" s="1"/>
  <c r="AB117" i="1" s="1"/>
  <c r="Z68" i="1"/>
  <c r="AA68" i="1" s="1"/>
  <c r="AB68" i="1" s="1"/>
  <c r="Z126" i="1"/>
  <c r="AA126" i="1" s="1"/>
  <c r="AB126" i="1" s="1"/>
  <c r="Z134" i="1"/>
  <c r="AA134" i="1" s="1"/>
  <c r="AB134" i="1" s="1"/>
  <c r="Z127" i="1"/>
  <c r="AA127" i="1" s="1"/>
  <c r="AB127" i="1" s="1"/>
  <c r="Z101" i="1"/>
  <c r="AA101" i="1" s="1"/>
  <c r="AB101" i="1" s="1"/>
  <c r="Z89" i="1"/>
  <c r="AA89" i="1" s="1"/>
  <c r="AB89" i="1" s="1"/>
  <c r="Z136" i="1"/>
  <c r="Z131" i="1"/>
  <c r="AA131" i="1" s="1"/>
  <c r="AB131" i="1" s="1"/>
  <c r="Z73" i="1"/>
  <c r="AA73" i="1" s="1"/>
  <c r="AB73" i="1" s="1"/>
  <c r="Z77" i="1"/>
  <c r="AA77" i="1" s="1"/>
  <c r="AB77" i="1" s="1"/>
  <c r="Z121" i="1"/>
  <c r="AA121" i="1" s="1"/>
  <c r="AB121" i="1" s="1"/>
  <c r="Z98" i="1"/>
  <c r="AA98" i="1" s="1"/>
  <c r="AB98" i="1" s="1"/>
  <c r="Z102" i="1"/>
  <c r="AA102" i="1" s="1"/>
  <c r="AB102" i="1" s="1"/>
  <c r="Z93" i="1"/>
  <c r="AA93" i="1" s="1"/>
  <c r="AB93" i="1" s="1"/>
  <c r="Z81" i="1"/>
  <c r="AA81" i="1" s="1"/>
  <c r="AB81" i="1" s="1"/>
  <c r="Z69" i="1"/>
  <c r="AA69" i="1" s="1"/>
  <c r="AB69" i="1" s="1"/>
  <c r="Z123" i="1"/>
  <c r="AA123" i="1" s="1"/>
  <c r="AB123" i="1" s="1"/>
  <c r="Z114" i="1"/>
  <c r="AA114" i="1" s="1"/>
  <c r="AB114" i="1" s="1"/>
  <c r="Z96" i="1"/>
  <c r="AA96" i="1" s="1"/>
  <c r="AB96" i="1" s="1"/>
  <c r="Z85" i="1"/>
  <c r="AA85" i="1" s="1"/>
  <c r="AB85" i="1" s="1"/>
  <c r="Z90" i="1"/>
  <c r="AA90" i="1" s="1"/>
  <c r="AB90" i="1" s="1"/>
  <c r="Z72" i="1"/>
  <c r="AA72" i="1" s="1"/>
  <c r="AB72" i="1" s="1"/>
  <c r="Z122" i="1"/>
  <c r="Z104" i="1"/>
  <c r="AA104" i="1" s="1"/>
  <c r="AB104" i="1" s="1"/>
  <c r="Z74" i="1"/>
  <c r="AA74" i="1" s="1"/>
  <c r="AB74" i="1" s="1"/>
  <c r="Z61" i="1"/>
  <c r="AA61" i="1" s="1"/>
  <c r="AB61" i="1" s="1"/>
  <c r="Z92" i="1"/>
  <c r="AA92" i="1" s="1"/>
  <c r="AB92" i="1" s="1"/>
  <c r="Z88" i="1"/>
  <c r="AA88" i="1" s="1"/>
  <c r="AB88" i="1" s="1"/>
  <c r="Z84" i="1"/>
  <c r="AA84" i="1" s="1"/>
  <c r="AB84" i="1" s="1"/>
  <c r="Z80" i="1"/>
  <c r="AA80" i="1" s="1"/>
  <c r="AB80" i="1" s="1"/>
  <c r="Z76" i="1"/>
  <c r="AA76" i="1" s="1"/>
  <c r="AB76" i="1" s="1"/>
  <c r="Z57" i="1"/>
  <c r="AA57" i="1" s="1"/>
  <c r="AB57" i="1" s="1"/>
  <c r="Z132" i="1"/>
  <c r="AA132" i="1" s="1"/>
  <c r="AB132" i="1" s="1"/>
  <c r="Z124" i="1"/>
  <c r="AA124" i="1" s="1"/>
  <c r="AB124" i="1" s="1"/>
  <c r="Z116" i="1"/>
  <c r="AA116" i="1" s="1"/>
  <c r="AB116" i="1" s="1"/>
  <c r="Z99" i="1"/>
  <c r="AA99" i="1" s="1"/>
  <c r="AB99" i="1" s="1"/>
  <c r="Z91" i="1"/>
  <c r="AA91" i="1" s="1"/>
  <c r="AB91" i="1" s="1"/>
  <c r="Z83" i="1"/>
  <c r="AA83" i="1" s="1"/>
  <c r="AB83" i="1" s="1"/>
  <c r="Z79" i="1"/>
  <c r="AA79" i="1" s="1"/>
  <c r="AB79" i="1" s="1"/>
  <c r="Z75" i="1"/>
  <c r="AA75" i="1" s="1"/>
  <c r="AB75" i="1" s="1"/>
  <c r="Z128" i="1"/>
  <c r="AA128" i="1" s="1"/>
  <c r="AB128" i="1" s="1"/>
  <c r="Z120" i="1"/>
  <c r="AA120" i="1" s="1"/>
  <c r="AB120" i="1" s="1"/>
  <c r="Z103" i="1"/>
  <c r="AA103" i="1" s="1"/>
  <c r="AB103" i="1" s="1"/>
  <c r="Z95" i="1"/>
  <c r="AA95" i="1" s="1"/>
  <c r="AB95" i="1" s="1"/>
  <c r="Z87" i="1"/>
  <c r="AA87" i="1" s="1"/>
  <c r="AB87" i="1" s="1"/>
  <c r="Z70" i="1"/>
  <c r="AA70" i="1" s="1"/>
  <c r="AB70" i="1" s="1"/>
  <c r="Z65" i="1"/>
  <c r="AA65" i="1" s="1"/>
  <c r="AB65" i="1" s="1"/>
  <c r="Z86" i="1"/>
  <c r="AA86" i="1" s="1"/>
  <c r="AB86" i="1" s="1"/>
  <c r="Z82" i="1"/>
  <c r="AA82" i="1" s="1"/>
  <c r="AB82" i="1" s="1"/>
  <c r="Z78" i="1"/>
  <c r="AA78" i="1" s="1"/>
  <c r="AB78" i="1" s="1"/>
  <c r="Z64" i="1"/>
  <c r="AA64" i="1" s="1"/>
  <c r="AB64" i="1" s="1"/>
  <c r="Z54" i="1"/>
  <c r="AA54" i="1" s="1"/>
  <c r="AB54" i="1" s="1"/>
  <c r="Z25" i="1"/>
  <c r="AA25" i="1" s="1"/>
  <c r="AB25" i="1" s="1"/>
  <c r="Z67" i="1"/>
  <c r="AA67" i="1" s="1"/>
  <c r="AB67" i="1" s="1"/>
  <c r="Z58" i="1"/>
  <c r="AA58" i="1" s="1"/>
  <c r="AB58" i="1" s="1"/>
  <c r="Z71" i="1"/>
  <c r="AA71" i="1" s="1"/>
  <c r="AB71" i="1" s="1"/>
  <c r="Z63" i="1"/>
  <c r="AA63" i="1" s="1"/>
  <c r="AB63" i="1" s="1"/>
  <c r="Z45" i="1"/>
  <c r="AA45" i="1" s="1"/>
  <c r="AB45" i="1" s="1"/>
  <c r="Z62" i="1"/>
  <c r="AA62" i="1" s="1"/>
  <c r="AB62" i="1" s="1"/>
  <c r="Z21" i="1"/>
  <c r="AA21" i="1" s="1"/>
  <c r="AB21" i="1" s="1"/>
  <c r="Z66" i="1"/>
  <c r="AA66" i="1" s="1"/>
  <c r="AB66" i="1" s="1"/>
  <c r="Z49" i="1"/>
  <c r="AA49" i="1" s="1"/>
  <c r="AB49" i="1" s="1"/>
  <c r="Z37" i="1"/>
  <c r="AA37" i="1" s="1"/>
  <c r="AB37" i="1" s="1"/>
  <c r="Z17" i="1"/>
  <c r="AA17" i="1" s="1"/>
  <c r="AB17" i="1" s="1"/>
  <c r="Z53" i="1"/>
  <c r="AA53" i="1" s="1"/>
  <c r="AB53" i="1" s="1"/>
  <c r="Z29" i="1"/>
  <c r="AA29" i="1" s="1"/>
  <c r="AB29" i="1" s="1"/>
  <c r="Z47" i="1"/>
  <c r="AA47" i="1" s="1"/>
  <c r="AB47" i="1" s="1"/>
  <c r="Z41" i="1"/>
  <c r="AA41" i="1" s="1"/>
  <c r="AB41" i="1" s="1"/>
  <c r="Z52" i="1"/>
  <c r="AA52" i="1" s="1"/>
  <c r="AB52" i="1" s="1"/>
  <c r="Z60" i="1"/>
  <c r="AA60" i="1" s="1"/>
  <c r="AB60" i="1" s="1"/>
  <c r="Z56" i="1"/>
  <c r="AA56" i="1" s="1"/>
  <c r="AB56" i="1" s="1"/>
  <c r="Z48" i="1"/>
  <c r="AA48" i="1" s="1"/>
  <c r="AB48" i="1" s="1"/>
  <c r="Z44" i="1"/>
  <c r="AA44" i="1" s="1"/>
  <c r="AB44" i="1" s="1"/>
  <c r="Z40" i="1"/>
  <c r="AA40" i="1" s="1"/>
  <c r="AB40" i="1" s="1"/>
  <c r="Z36" i="1"/>
  <c r="AA36" i="1" s="1"/>
  <c r="AB36" i="1" s="1"/>
  <c r="Z28" i="1"/>
  <c r="AA28" i="1" s="1"/>
  <c r="AB28" i="1" s="1"/>
  <c r="Z24" i="1"/>
  <c r="AA24" i="1" s="1"/>
  <c r="AB24" i="1" s="1"/>
  <c r="Z20" i="1"/>
  <c r="AA20" i="1" s="1"/>
  <c r="AB20" i="1" s="1"/>
  <c r="Z16" i="1"/>
  <c r="AA16" i="1" s="1"/>
  <c r="AB16" i="1" s="1"/>
  <c r="Z12" i="1"/>
  <c r="AA12" i="1" s="1"/>
  <c r="AB12" i="1" s="1"/>
  <c r="Z32" i="1"/>
  <c r="AA32" i="1" s="1"/>
  <c r="AB32" i="1" s="1"/>
  <c r="Z23" i="1"/>
  <c r="AA23" i="1" s="1"/>
  <c r="AB23" i="1" s="1"/>
  <c r="Z59" i="1"/>
  <c r="AA59" i="1" s="1"/>
  <c r="AB59" i="1" s="1"/>
  <c r="Z55" i="1"/>
  <c r="AA55" i="1" s="1"/>
  <c r="AB55" i="1" s="1"/>
  <c r="Z51" i="1"/>
  <c r="AA51" i="1" s="1"/>
  <c r="AB51" i="1" s="1"/>
  <c r="Z43" i="1"/>
  <c r="AA43" i="1" s="1"/>
  <c r="AB43" i="1" s="1"/>
  <c r="Z39" i="1"/>
  <c r="AA39" i="1" s="1"/>
  <c r="AB39" i="1" s="1"/>
  <c r="Z35" i="1"/>
  <c r="AA35" i="1" s="1"/>
  <c r="AB35" i="1" s="1"/>
  <c r="Z31" i="1"/>
  <c r="AA31" i="1" s="1"/>
  <c r="AB31" i="1" s="1"/>
  <c r="Z27" i="1"/>
  <c r="AA27" i="1" s="1"/>
  <c r="AB27" i="1" s="1"/>
  <c r="Z19" i="1"/>
  <c r="AA19" i="1" s="1"/>
  <c r="AB19" i="1" s="1"/>
  <c r="Z15" i="1"/>
  <c r="AA15" i="1" s="1"/>
  <c r="AB15" i="1" s="1"/>
  <c r="Z50" i="1"/>
  <c r="AA50" i="1" s="1"/>
  <c r="AB50" i="1" s="1"/>
  <c r="Z46" i="1"/>
  <c r="AA46" i="1" s="1"/>
  <c r="AB46" i="1" s="1"/>
  <c r="Z42" i="1"/>
  <c r="AA42" i="1" s="1"/>
  <c r="AB42" i="1" s="1"/>
  <c r="Z38" i="1"/>
  <c r="AA38" i="1" s="1"/>
  <c r="AB38" i="1" s="1"/>
  <c r="Z34" i="1"/>
  <c r="AA34" i="1" s="1"/>
  <c r="AB34" i="1" s="1"/>
  <c r="Z30" i="1"/>
  <c r="AA30" i="1" s="1"/>
  <c r="AB30" i="1" s="1"/>
  <c r="Z26" i="1"/>
  <c r="AA26" i="1" s="1"/>
  <c r="AB26" i="1" s="1"/>
  <c r="Z22" i="1"/>
  <c r="AA22" i="1" s="1"/>
  <c r="AB22" i="1" s="1"/>
  <c r="Z18" i="1"/>
  <c r="AA18" i="1" s="1"/>
  <c r="AB18" i="1" s="1"/>
  <c r="Z14" i="1"/>
  <c r="AA14" i="1" s="1"/>
  <c r="AB14" i="1" s="1"/>
  <c r="AA122" i="1"/>
  <c r="AB122" i="1" s="1"/>
  <c r="AA13" i="1"/>
  <c r="AB13" i="1" s="1"/>
  <c r="AA9" i="1"/>
  <c r="AB9" i="1" s="1"/>
  <c r="AA10" i="1"/>
  <c r="AB10" i="1" s="1"/>
  <c r="AA94" i="1"/>
  <c r="AB94" i="1" s="1"/>
  <c r="AA11" i="1"/>
  <c r="AB11" i="1" s="1"/>
  <c r="AA136" i="1"/>
  <c r="AB136" i="1" s="1"/>
  <c r="AA8" i="1"/>
  <c r="AB8" i="1" s="1"/>
  <c r="Z7" i="1"/>
  <c r="Y7" i="1"/>
  <c r="P31" i="3" l="1"/>
  <c r="P25" i="3"/>
  <c r="AA7" i="1"/>
  <c r="AB7" i="1" s="1"/>
  <c r="D5" i="6" l="1"/>
  <c r="D7" i="6"/>
  <c r="C7" i="6"/>
  <c r="B7" i="6"/>
  <c r="B4" i="6"/>
  <c r="B6" i="6"/>
  <c r="D22" i="6"/>
  <c r="D14" i="6"/>
  <c r="C23" i="6"/>
  <c r="C15" i="6"/>
  <c r="B16" i="6"/>
  <c r="C6" i="6"/>
  <c r="D20" i="6"/>
  <c r="C21" i="6"/>
  <c r="B22" i="6"/>
  <c r="B8" i="6"/>
  <c r="D21" i="6"/>
  <c r="D13" i="6"/>
  <c r="C22" i="6"/>
  <c r="C14" i="6"/>
  <c r="B23" i="6"/>
  <c r="B15" i="6"/>
  <c r="B9" i="6"/>
  <c r="D12" i="6"/>
  <c r="C13" i="6"/>
  <c r="B14" i="6"/>
  <c r="D19" i="6"/>
  <c r="D11" i="6"/>
  <c r="C20" i="6"/>
  <c r="C12" i="6"/>
  <c r="B21" i="6"/>
  <c r="B13" i="6"/>
  <c r="C17" i="6"/>
  <c r="B18" i="6"/>
  <c r="D15" i="6"/>
  <c r="C8" i="6"/>
  <c r="D18" i="6"/>
  <c r="D10" i="6"/>
  <c r="C19" i="6"/>
  <c r="C11" i="6"/>
  <c r="B20" i="6"/>
  <c r="B12" i="6"/>
  <c r="D8" i="6"/>
  <c r="B10" i="6"/>
  <c r="B17" i="6"/>
  <c r="D17" i="6"/>
  <c r="D9" i="6"/>
  <c r="C18" i="6"/>
  <c r="C10" i="6"/>
  <c r="B19" i="6"/>
  <c r="B11" i="6"/>
  <c r="D16" i="6"/>
  <c r="C9" i="6"/>
  <c r="D23" i="6"/>
  <c r="C16" i="6"/>
  <c r="D6" i="6"/>
  <c r="C4" i="6"/>
  <c r="C5" i="6"/>
  <c r="B5" i="6"/>
  <c r="D4" i="6"/>
  <c r="C3" i="3" l="1"/>
  <c r="J79" i="2"/>
  <c r="J77" i="2"/>
  <c r="J75" i="2"/>
  <c r="I75" i="2"/>
  <c r="H75" i="2"/>
  <c r="G75" i="2"/>
  <c r="F75" i="2"/>
  <c r="D75" i="2"/>
  <c r="J73" i="2"/>
  <c r="I73" i="2"/>
  <c r="H73" i="2"/>
  <c r="G73" i="2"/>
  <c r="F73" i="2"/>
  <c r="D73" i="2"/>
  <c r="J71" i="2"/>
  <c r="I71" i="2"/>
  <c r="H71" i="2"/>
  <c r="G71" i="2"/>
  <c r="F71" i="2"/>
  <c r="D71" i="2"/>
  <c r="J69" i="2"/>
  <c r="I69" i="2"/>
  <c r="H69" i="2"/>
  <c r="G69" i="2"/>
  <c r="F69" i="2"/>
  <c r="D69" i="2"/>
  <c r="J67" i="2"/>
  <c r="I67" i="2"/>
  <c r="H67" i="2"/>
  <c r="G67" i="2"/>
  <c r="F67" i="2"/>
  <c r="E67" i="2"/>
  <c r="D67" i="2"/>
  <c r="J65" i="2"/>
  <c r="I65" i="2"/>
  <c r="H65" i="2"/>
  <c r="G65" i="2"/>
  <c r="F65" i="2"/>
  <c r="E65" i="2"/>
  <c r="D65" i="2"/>
  <c r="J63" i="2"/>
  <c r="I63" i="2"/>
  <c r="H63" i="2"/>
  <c r="G63" i="2"/>
  <c r="F63" i="2"/>
  <c r="E63" i="2"/>
  <c r="D63" i="2"/>
  <c r="J61" i="2"/>
  <c r="I61" i="2"/>
  <c r="H61" i="2"/>
  <c r="G61" i="2"/>
  <c r="F61" i="2"/>
  <c r="E61" i="2"/>
  <c r="D61" i="2"/>
  <c r="I155" i="1"/>
  <c r="H155" i="1"/>
  <c r="L19" i="3" s="1"/>
  <c r="G155" i="1"/>
  <c r="L16" i="3" s="1"/>
  <c r="F155" i="1"/>
  <c r="L13" i="3" s="1"/>
  <c r="D155" i="1"/>
  <c r="H8" i="3" s="1"/>
  <c r="I153" i="1"/>
  <c r="I22" i="3" s="1"/>
  <c r="H153" i="1"/>
  <c r="I19" i="3" s="1"/>
  <c r="G153" i="1"/>
  <c r="I16" i="3" s="1"/>
  <c r="F153" i="1"/>
  <c r="I13" i="3" s="1"/>
  <c r="D153" i="1"/>
  <c r="G8" i="3" s="1"/>
  <c r="I151" i="1"/>
  <c r="F22" i="3" s="1"/>
  <c r="H151" i="1"/>
  <c r="F19" i="3" s="1"/>
  <c r="G151" i="1"/>
  <c r="F16" i="3" s="1"/>
  <c r="F151" i="1"/>
  <c r="F13" i="3" s="1"/>
  <c r="D151" i="1"/>
  <c r="F8" i="3" s="1"/>
  <c r="I149" i="1"/>
  <c r="C22" i="3" s="1"/>
  <c r="H149" i="1"/>
  <c r="C19" i="3" s="1"/>
  <c r="G149" i="1"/>
  <c r="C16" i="3" s="1"/>
  <c r="F149" i="1"/>
  <c r="C13" i="3" s="1"/>
  <c r="D149" i="1"/>
  <c r="E8" i="3" s="1"/>
  <c r="I147" i="1"/>
  <c r="K22" i="3" s="1"/>
  <c r="H147" i="1"/>
  <c r="K19" i="3" s="1"/>
  <c r="G147" i="1"/>
  <c r="F147" i="1"/>
  <c r="K13" i="3" s="1"/>
  <c r="E147" i="1"/>
  <c r="L8" i="3" s="1"/>
  <c r="D147" i="1"/>
  <c r="D8" i="3" s="1"/>
  <c r="I145" i="1"/>
  <c r="H22" i="3" s="1"/>
  <c r="J22" i="3" s="1"/>
  <c r="H145" i="1"/>
  <c r="H19" i="3" s="1"/>
  <c r="G145" i="1"/>
  <c r="H16" i="3" s="1"/>
  <c r="F145" i="1"/>
  <c r="H13" i="3" s="1"/>
  <c r="E145" i="1"/>
  <c r="K8" i="3" s="1"/>
  <c r="D145" i="1"/>
  <c r="C8" i="3" s="1"/>
  <c r="I143" i="1"/>
  <c r="E22" i="3" s="1"/>
  <c r="H143" i="1"/>
  <c r="E19" i="3" s="1"/>
  <c r="G143" i="1"/>
  <c r="E16" i="3" s="1"/>
  <c r="F143" i="1"/>
  <c r="E13" i="3" s="1"/>
  <c r="E143" i="1"/>
  <c r="J8" i="3" s="1"/>
  <c r="D143" i="1"/>
  <c r="B8" i="3" s="1"/>
  <c r="I141" i="1"/>
  <c r="B22" i="3" s="1"/>
  <c r="H141" i="1"/>
  <c r="B19" i="3" s="1"/>
  <c r="G141" i="1"/>
  <c r="B16" i="3" s="1"/>
  <c r="F141" i="1"/>
  <c r="B13" i="3" s="1"/>
  <c r="E141" i="1"/>
  <c r="I8" i="3" s="1"/>
  <c r="D141" i="1"/>
  <c r="A8" i="3" s="1"/>
  <c r="L4" i="1"/>
  <c r="J4" i="1"/>
  <c r="F4" i="1"/>
  <c r="L3" i="1"/>
  <c r="J3" i="1"/>
  <c r="H3" i="1"/>
  <c r="F3" i="1"/>
  <c r="L2" i="1"/>
  <c r="J2" i="1"/>
  <c r="H2" i="1"/>
  <c r="F2" i="1"/>
  <c r="C4" i="1" s="1"/>
  <c r="L22" i="3" l="1"/>
  <c r="C28" i="3"/>
  <c r="L37" i="3"/>
  <c r="F37" i="3"/>
  <c r="M22" i="3"/>
  <c r="M19" i="3"/>
  <c r="M13" i="3"/>
  <c r="O37" i="3"/>
  <c r="G19" i="3"/>
  <c r="C3" i="1"/>
  <c r="G22" i="3"/>
  <c r="P8" i="3"/>
  <c r="J16" i="3"/>
  <c r="N8" i="3"/>
  <c r="O13" i="3"/>
  <c r="D16" i="3"/>
  <c r="N19" i="3"/>
  <c r="D19" i="3"/>
  <c r="I37" i="3"/>
  <c r="N22" i="3"/>
  <c r="D22" i="3"/>
  <c r="P37" i="3"/>
  <c r="C37" i="3"/>
  <c r="O8" i="3"/>
  <c r="O16" i="3"/>
  <c r="O19" i="3"/>
  <c r="Q37" i="3"/>
  <c r="M8" i="3"/>
  <c r="J13" i="3"/>
  <c r="O22" i="3"/>
  <c r="G13" i="3"/>
  <c r="N13" i="3"/>
  <c r="D13" i="3"/>
  <c r="G16" i="3"/>
  <c r="J19" i="3"/>
  <c r="K16" i="3"/>
  <c r="M16" i="3" s="1"/>
  <c r="O28" i="3" l="1"/>
  <c r="P28" i="3" s="1"/>
  <c r="D28" i="3"/>
  <c r="N16" i="3"/>
  <c r="P16" i="3" s="1"/>
  <c r="R37" i="3"/>
  <c r="P22" i="3"/>
  <c r="P19" i="3"/>
  <c r="P13" i="3"/>
</calcChain>
</file>

<file path=xl/sharedStrings.xml><?xml version="1.0" encoding="utf-8"?>
<sst xmlns="http://schemas.openxmlformats.org/spreadsheetml/2006/main" count="2869" uniqueCount="2359">
  <si>
    <t>支部名</t>
  </si>
  <si>
    <t>福島</t>
  </si>
  <si>
    <t>会員数</t>
  </si>
  <si>
    <t>非会員数</t>
  </si>
  <si>
    <t>男性</t>
  </si>
  <si>
    <t>女性</t>
  </si>
  <si>
    <t>学校数</t>
  </si>
  <si>
    <t>主事</t>
  </si>
  <si>
    <t>副主査</t>
  </si>
  <si>
    <t>主査</t>
  </si>
  <si>
    <t>主任主査</t>
  </si>
  <si>
    <t>小学校</t>
  </si>
  <si>
    <t>中学校</t>
  </si>
  <si>
    <t>義務教育学校</t>
  </si>
  <si>
    <t>特別支援学校</t>
  </si>
  <si>
    <t>番号</t>
  </si>
  <si>
    <t>学 校 名</t>
  </si>
  <si>
    <t>職 名</t>
  </si>
  <si>
    <t>氏 名</t>
  </si>
  <si>
    <t>県事務研役職</t>
  </si>
  <si>
    <t>学校種別</t>
  </si>
  <si>
    <t>任用形態</t>
  </si>
  <si>
    <t>性別</t>
  </si>
  <si>
    <t>年代</t>
  </si>
  <si>
    <t>会員・非会員</t>
  </si>
  <si>
    <t>備考</t>
  </si>
  <si>
    <t>会長</t>
  </si>
  <si>
    <t>単数配置</t>
  </si>
  <si>
    <t>正規採用</t>
  </si>
  <si>
    <t>～２４歳</t>
  </si>
  <si>
    <t>会員</t>
  </si>
  <si>
    <t>福島市立福島第一小学校</t>
  </si>
  <si>
    <t>４５～５４歳</t>
  </si>
  <si>
    <t>伊達</t>
  </si>
  <si>
    <t>副会長</t>
  </si>
  <si>
    <t>複数配置</t>
  </si>
  <si>
    <t>再任用</t>
  </si>
  <si>
    <t>２５～３４歳</t>
  </si>
  <si>
    <t>非会員</t>
  </si>
  <si>
    <t>福島市立福島第二小学校</t>
  </si>
  <si>
    <t>安達</t>
  </si>
  <si>
    <t>事務局長</t>
  </si>
  <si>
    <t>未配置</t>
  </si>
  <si>
    <t>産休等代替</t>
  </si>
  <si>
    <t>３５～４４歳</t>
  </si>
  <si>
    <t>福島市立福島第三小学校</t>
  </si>
  <si>
    <t>郡山</t>
  </si>
  <si>
    <t>事務局次長</t>
  </si>
  <si>
    <t>欠員補充</t>
  </si>
  <si>
    <t>福島市立福島第四小学校</t>
  </si>
  <si>
    <t>岩瀬</t>
  </si>
  <si>
    <t>事務局員</t>
  </si>
  <si>
    <t>５５歳～</t>
  </si>
  <si>
    <t>福島市立清明小学校</t>
  </si>
  <si>
    <t>石川</t>
  </si>
  <si>
    <t>監事</t>
  </si>
  <si>
    <t>福島市立三河台小学校</t>
  </si>
  <si>
    <t>田村</t>
  </si>
  <si>
    <t>理事</t>
  </si>
  <si>
    <t>福島市立森合小学校</t>
  </si>
  <si>
    <t>東西しらかわ</t>
  </si>
  <si>
    <t>プランニング委員</t>
  </si>
  <si>
    <t>福島市立渡利小学校</t>
  </si>
  <si>
    <t>北会津</t>
  </si>
  <si>
    <t>研究推進委員</t>
  </si>
  <si>
    <t>福島市立南向台小学校</t>
  </si>
  <si>
    <t>耶麻</t>
  </si>
  <si>
    <t>研修企画委員</t>
  </si>
  <si>
    <t>福島市立杉妻小学校</t>
  </si>
  <si>
    <t>両沼</t>
  </si>
  <si>
    <t>情報委員</t>
  </si>
  <si>
    <t>福島市立蓬莱小学校</t>
  </si>
  <si>
    <t>南会津</t>
  </si>
  <si>
    <t>福島市立蓬莱東小学校</t>
  </si>
  <si>
    <t>相馬</t>
  </si>
  <si>
    <t>福島市立清水小学校</t>
  </si>
  <si>
    <t>双葉</t>
  </si>
  <si>
    <t>福島市立北沢又小学校</t>
  </si>
  <si>
    <t>いわき</t>
  </si>
  <si>
    <t>福島市立御山小学校</t>
  </si>
  <si>
    <t>福島市立岡山小学校</t>
  </si>
  <si>
    <t>福島市立鎌田小学校</t>
  </si>
  <si>
    <t>福島市立月輪小学校</t>
  </si>
  <si>
    <t>福島市立瀬上小学校</t>
  </si>
  <si>
    <t>福島市立余目小学校</t>
  </si>
  <si>
    <t>福島市立矢野目小学校</t>
  </si>
  <si>
    <t>福島市立大笹生小学校</t>
  </si>
  <si>
    <t>福島市立笹谷小学校</t>
  </si>
  <si>
    <t>福島市立吉井田小学校</t>
  </si>
  <si>
    <t>福島市立荒井小学校</t>
  </si>
  <si>
    <t>福島市立立子山小学校</t>
  </si>
  <si>
    <t>福島市立佐倉小学校</t>
  </si>
  <si>
    <t>福島市立佐原小学校</t>
  </si>
  <si>
    <t>福島市立飯坂小学校</t>
  </si>
  <si>
    <t>福島市立平野小学校</t>
  </si>
  <si>
    <t>福島市立湯野小学校</t>
  </si>
  <si>
    <t>福島市立松川小学校</t>
  </si>
  <si>
    <t>福島市立金谷川小学校</t>
  </si>
  <si>
    <t>福島市立下川崎小学校</t>
  </si>
  <si>
    <t>福島市立鳥川小学校</t>
  </si>
  <si>
    <t>福島市立大森小学校</t>
  </si>
  <si>
    <t>福島市立平田小学校</t>
  </si>
  <si>
    <t>福島市立平石小学校</t>
  </si>
  <si>
    <t>福島市立野田小学校</t>
  </si>
  <si>
    <t>福島市立庭坂小学校</t>
  </si>
  <si>
    <t>福島市立庭塚小学校</t>
  </si>
  <si>
    <t>福島市立水保小学校</t>
  </si>
  <si>
    <t>福島市立飯野小学校</t>
  </si>
  <si>
    <t>川俣町立川俣小学校</t>
  </si>
  <si>
    <t>福島市立福島第一中学校</t>
  </si>
  <si>
    <t>福島市立福島第二中学校</t>
  </si>
  <si>
    <t>福島市立福島第三中学校</t>
  </si>
  <si>
    <t>福島市立福島第四中学校</t>
  </si>
  <si>
    <t>福島市立岳陽中学校</t>
  </si>
  <si>
    <t>福島市立渡利中学校</t>
  </si>
  <si>
    <t>福島市立蓬莱中学校</t>
  </si>
  <si>
    <t>福島市立清水中学校</t>
  </si>
  <si>
    <t>福島市立信陵中学校</t>
  </si>
  <si>
    <t>福島市立北信中学校</t>
  </si>
  <si>
    <t>福島市立西信中学校</t>
  </si>
  <si>
    <t>福島市立大鳥中学校</t>
  </si>
  <si>
    <t>福島市立平野中学校</t>
  </si>
  <si>
    <t>福島市立西根中学校</t>
  </si>
  <si>
    <t>福島市立松陵中学校</t>
  </si>
  <si>
    <t>福島市立信夫中学校</t>
  </si>
  <si>
    <t>福島市立野田中学校</t>
  </si>
  <si>
    <t>福島市立吾妻中学校</t>
  </si>
  <si>
    <t>福島市立飯野中学校</t>
  </si>
  <si>
    <t>川俣町立川俣中学校</t>
  </si>
  <si>
    <t>川俣町立山木屋中学校</t>
  </si>
  <si>
    <t>小・単</t>
  </si>
  <si>
    <t>小・未</t>
  </si>
  <si>
    <t>正・小・男</t>
  </si>
  <si>
    <t>再・小・男</t>
  </si>
  <si>
    <t>産・小・男</t>
  </si>
  <si>
    <t>欠・小・男</t>
  </si>
  <si>
    <t>２４・男</t>
  </si>
  <si>
    <t>中・単</t>
  </si>
  <si>
    <t>中・未</t>
  </si>
  <si>
    <t>正・中・男</t>
  </si>
  <si>
    <t>再・中・男</t>
  </si>
  <si>
    <t>産・中・男</t>
  </si>
  <si>
    <t>欠・中・男</t>
  </si>
  <si>
    <t>３４・男</t>
  </si>
  <si>
    <t>義・単</t>
  </si>
  <si>
    <t>義・未</t>
  </si>
  <si>
    <t>正・義・男</t>
  </si>
  <si>
    <t>再・義・男</t>
  </si>
  <si>
    <t>産・義・男</t>
  </si>
  <si>
    <t>欠・義・男</t>
  </si>
  <si>
    <t>４４・男</t>
  </si>
  <si>
    <t>特・単</t>
  </si>
  <si>
    <t>特・未</t>
  </si>
  <si>
    <t>正・特・男</t>
  </si>
  <si>
    <t>再・特・男</t>
  </si>
  <si>
    <t>産・特・男</t>
  </si>
  <si>
    <t>欠・特・男</t>
  </si>
  <si>
    <t>５４・男</t>
  </si>
  <si>
    <t>小・複</t>
  </si>
  <si>
    <t>正・小・女</t>
  </si>
  <si>
    <t>再・小・女</t>
  </si>
  <si>
    <t>産・小・女</t>
  </si>
  <si>
    <t>欠・小・女</t>
  </si>
  <si>
    <t>５５・男</t>
  </si>
  <si>
    <t>中・複</t>
  </si>
  <si>
    <t>正・中・女</t>
  </si>
  <si>
    <t>再・中・女</t>
  </si>
  <si>
    <t>産・中・女</t>
  </si>
  <si>
    <t>欠・中・女</t>
  </si>
  <si>
    <t>２４・女</t>
  </si>
  <si>
    <t>義・複</t>
  </si>
  <si>
    <t>正・義・女</t>
  </si>
  <si>
    <t>再・義・女</t>
  </si>
  <si>
    <t>産・義・女</t>
  </si>
  <si>
    <t>欠・義・女</t>
  </si>
  <si>
    <t>３４・女</t>
  </si>
  <si>
    <t>特・複</t>
  </si>
  <si>
    <t>正・特・女</t>
  </si>
  <si>
    <t>再・特・女</t>
  </si>
  <si>
    <t>産・特・女</t>
  </si>
  <si>
    <t>欠・特・女</t>
  </si>
  <si>
    <t>４４・女</t>
  </si>
  <si>
    <t>５４・女</t>
  </si>
  <si>
    <t>５５・女</t>
  </si>
  <si>
    <t>記入例</t>
  </si>
  <si>
    <t>例1</t>
  </si>
  <si>
    <t>山田　A太</t>
  </si>
  <si>
    <t>例２</t>
  </si>
  <si>
    <r>
      <rPr>
        <b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　事務職員配置情報</t>
    </r>
  </si>
  <si>
    <t>単数配置校数</t>
  </si>
  <si>
    <t>複数配置校数</t>
  </si>
  <si>
    <t>未配置校数</t>
  </si>
  <si>
    <t>合計</t>
  </si>
  <si>
    <t>2　事務職員数</t>
  </si>
  <si>
    <t>計</t>
  </si>
  <si>
    <r>
      <rPr>
        <b/>
        <sz val="11"/>
        <color theme="1"/>
        <rFont val="Arial"/>
        <family val="2"/>
      </rPr>
      <t>３　事務職員年代情報</t>
    </r>
    <r>
      <rPr>
        <b/>
        <sz val="11"/>
        <color rgb="FFFF0000"/>
        <rFont val="Arial"/>
        <family val="2"/>
      </rPr>
      <t>（正規採用者のみ）</t>
    </r>
  </si>
  <si>
    <t>５５歳以上</t>
  </si>
  <si>
    <t>学校名</t>
  </si>
  <si>
    <t>郵便番号</t>
  </si>
  <si>
    <t>所在地</t>
  </si>
  <si>
    <t>電話番号</t>
  </si>
  <si>
    <t>960-8065</t>
  </si>
  <si>
    <t>福島市杉妻町1-24</t>
  </si>
  <si>
    <t>024-523-1366</t>
  </si>
  <si>
    <t>960-8107</t>
  </si>
  <si>
    <t>福島市浜田町2-1</t>
  </si>
  <si>
    <t>024-534-0121</t>
  </si>
  <si>
    <t>960-8114</t>
  </si>
  <si>
    <t>福島市松浪町3-46</t>
  </si>
  <si>
    <t>960-8001</t>
  </si>
  <si>
    <t>福島市天神町11-31</t>
  </si>
  <si>
    <t>024-534-0141</t>
  </si>
  <si>
    <t>960-8062</t>
  </si>
  <si>
    <t>福島市清明町9-31</t>
  </si>
  <si>
    <t>024-523-3544</t>
  </si>
  <si>
    <t>960-8053</t>
  </si>
  <si>
    <t>福島市三河南町17-7</t>
  </si>
  <si>
    <t>024-534-0161</t>
  </si>
  <si>
    <t>960-8003</t>
  </si>
  <si>
    <t>福島市森合字中谷地2-3</t>
  </si>
  <si>
    <t>024-557-0155</t>
  </si>
  <si>
    <t>960-8141</t>
  </si>
  <si>
    <t>福島市渡利字八幡町120</t>
  </si>
  <si>
    <t>024-523-5400</t>
  </si>
  <si>
    <t>960-8143</t>
  </si>
  <si>
    <t>福島市南向台二丁目36-1</t>
  </si>
  <si>
    <t>024-522-2633</t>
  </si>
  <si>
    <t>960-8154</t>
  </si>
  <si>
    <t>福島市伏拝字沢口18</t>
  </si>
  <si>
    <t>024-546-3548</t>
  </si>
  <si>
    <t>960-8157</t>
  </si>
  <si>
    <t>福島市蓬莱町４丁目２-1</t>
  </si>
  <si>
    <t>024-549-8748</t>
  </si>
  <si>
    <t>福島市蓬莱町7丁目1-1</t>
  </si>
  <si>
    <t>960-8254</t>
  </si>
  <si>
    <t>福島市南沢又字柳清水20</t>
  </si>
  <si>
    <t>960-8251</t>
  </si>
  <si>
    <t>福島市北沢又字愛宕1</t>
  </si>
  <si>
    <t>024-558-8681</t>
  </si>
  <si>
    <t>960-8252</t>
  </si>
  <si>
    <t>福島市御山字長滝1-1</t>
  </si>
  <si>
    <t>024-559-4151</t>
  </si>
  <si>
    <t>960-8202</t>
  </si>
  <si>
    <t>福島市山口字上中田43</t>
  </si>
  <si>
    <t>024-534-2195</t>
  </si>
  <si>
    <t>960-0111</t>
  </si>
  <si>
    <t>福島市丸子字石名田6</t>
  </si>
  <si>
    <t>024-553-2211</t>
  </si>
  <si>
    <t>960-0102</t>
  </si>
  <si>
    <t>福島市鎌田字早津小屋12</t>
  </si>
  <si>
    <t>024-534-4368</t>
  </si>
  <si>
    <t>960-0101</t>
  </si>
  <si>
    <t>福島市瀬上町字一ノ坪28</t>
  </si>
  <si>
    <t>024-553-1011</t>
  </si>
  <si>
    <t>960-0116</t>
  </si>
  <si>
    <t>福島市宮代字瘤石45</t>
  </si>
  <si>
    <t>024-553-5068</t>
  </si>
  <si>
    <t>960-0112</t>
  </si>
  <si>
    <t>福島市南矢野目字関端2-1</t>
  </si>
  <si>
    <t>024-553-4536</t>
  </si>
  <si>
    <t>960-0251</t>
  </si>
  <si>
    <t>福島市大笹生字緑田1</t>
  </si>
  <si>
    <t>024-557-6103</t>
  </si>
  <si>
    <t>960-0241</t>
  </si>
  <si>
    <t>福島市笹谷字上町18</t>
  </si>
  <si>
    <t>024-557-1462</t>
  </si>
  <si>
    <t>960-8165</t>
  </si>
  <si>
    <t>福島市吉倉字桜内48</t>
  </si>
  <si>
    <t>024-546-6312</t>
  </si>
  <si>
    <t>960-2102</t>
  </si>
  <si>
    <t>福島市荒井北三丁目7-4</t>
  </si>
  <si>
    <t>024-593-1008</t>
  </si>
  <si>
    <t>960-1321</t>
  </si>
  <si>
    <t>福島市立子山字仲森38-1</t>
  </si>
  <si>
    <t>024-597-2231</t>
  </si>
  <si>
    <t>960-2155</t>
  </si>
  <si>
    <t>福島市上名倉字大光内1</t>
  </si>
  <si>
    <t>024-593-1003</t>
  </si>
  <si>
    <t>960-2158</t>
  </si>
  <si>
    <t>福島市佐原字田中前24</t>
  </si>
  <si>
    <t>024-593-2014</t>
  </si>
  <si>
    <t>960-0201</t>
  </si>
  <si>
    <t>福島市飯坂町字桜下1</t>
  </si>
  <si>
    <t>960-0231</t>
  </si>
  <si>
    <t>福島市飯坂町平野字石堂10</t>
  </si>
  <si>
    <t>024-542-2732</t>
  </si>
  <si>
    <t>960-0211</t>
  </si>
  <si>
    <t>福島市飯坂町湯野字台7</t>
  </si>
  <si>
    <t>024-542-2649</t>
  </si>
  <si>
    <t>960-1241</t>
  </si>
  <si>
    <t>福島市松川町字南諏訪原31-1</t>
  </si>
  <si>
    <t>024-567-2042</t>
  </si>
  <si>
    <t>960-1245</t>
  </si>
  <si>
    <t>福島市松川町浅川字陳場21</t>
  </si>
  <si>
    <t>024-548-6315</t>
  </si>
  <si>
    <t>福島市松川町沼袋字戸ノ内832-3</t>
  </si>
  <si>
    <t>024-567-3176</t>
  </si>
  <si>
    <t>960-1107</t>
  </si>
  <si>
    <t>福島市上鳥渡字茶中40</t>
  </si>
  <si>
    <t>024-593-3170</t>
  </si>
  <si>
    <t>960-1101</t>
  </si>
  <si>
    <t>福島市大森字南中道4</t>
  </si>
  <si>
    <t>960-1104</t>
  </si>
  <si>
    <t>福島市小田字本内26</t>
  </si>
  <si>
    <t>024-546-4029</t>
  </si>
  <si>
    <t>960-1103</t>
  </si>
  <si>
    <t>福島市平石字長屋敷1-1</t>
  </si>
  <si>
    <t>024-546-0219</t>
  </si>
  <si>
    <t>960-8057</t>
  </si>
  <si>
    <t>福島市笹木野字町尻2</t>
  </si>
  <si>
    <t>024-557-4258</t>
  </si>
  <si>
    <t>960-2261</t>
  </si>
  <si>
    <t>福島市町庭坂字愛宕堂1-1</t>
  </si>
  <si>
    <t>024-591-1106</t>
  </si>
  <si>
    <t>960-2262</t>
  </si>
  <si>
    <t>福島市在庭坂字薬師田19</t>
  </si>
  <si>
    <t>024-591-1204</t>
  </si>
  <si>
    <t>960-2152</t>
  </si>
  <si>
    <t>福島市土船字原野町19-1</t>
  </si>
  <si>
    <t>024-593-1097</t>
  </si>
  <si>
    <t>960-1302</t>
  </si>
  <si>
    <t>024-562-2042</t>
  </si>
  <si>
    <t>960-1466</t>
  </si>
  <si>
    <t>伊達郡川俣町字宮前36</t>
  </si>
  <si>
    <t>024-566-2022</t>
  </si>
  <si>
    <t>川俣町立山木屋小学校（休校）</t>
  </si>
  <si>
    <t>960-1501</t>
  </si>
  <si>
    <t>伊達郡川俣町山木屋字小塚山9-1</t>
  </si>
  <si>
    <t>伊達市立伊達小学校</t>
  </si>
  <si>
    <t>960-0467</t>
  </si>
  <si>
    <t>伊達市字舘ノ内20</t>
  </si>
  <si>
    <t>024-583-3028</t>
  </si>
  <si>
    <t>伊達市立伊達東小学校</t>
  </si>
  <si>
    <t>960-0501</t>
  </si>
  <si>
    <t>伊達市伏黒字土井ノ内42</t>
  </si>
  <si>
    <t>024-583-3204</t>
  </si>
  <si>
    <t>伊達市立梁川小学校</t>
  </si>
  <si>
    <t>960-0781</t>
  </si>
  <si>
    <t>伊達市梁川町字北本町21-1</t>
  </si>
  <si>
    <t>024-577-1124</t>
  </si>
  <si>
    <t>伊達市立堰本小学校</t>
  </si>
  <si>
    <t>960-0767</t>
  </si>
  <si>
    <t>伊達市梁川町新田字南荒野33</t>
  </si>
  <si>
    <t>024-577-0323</t>
  </si>
  <si>
    <t>伊達市立粟野小学校</t>
  </si>
  <si>
    <t>960-0711</t>
  </si>
  <si>
    <t>伊達市梁川町粟野字沼頭28</t>
  </si>
  <si>
    <t>024-577-0247</t>
  </si>
  <si>
    <t>伊達市立大田小学校</t>
  </si>
  <si>
    <t>960-0634</t>
  </si>
  <si>
    <t>伊達市保原町大泉字前原内111</t>
  </si>
  <si>
    <t>024-576-3571</t>
  </si>
  <si>
    <t>伊達市立保原小学校</t>
  </si>
  <si>
    <t>960-0629</t>
  </si>
  <si>
    <t>伊達市保原町字弥生町15</t>
  </si>
  <si>
    <t>024-575-3281</t>
  </si>
  <si>
    <t>伊達市立上保原小学校</t>
  </si>
  <si>
    <t>960-0684</t>
  </si>
  <si>
    <t>伊達市保原町上保原字無苦代内11</t>
  </si>
  <si>
    <t>024-576-2319</t>
  </si>
  <si>
    <t>伊達市立柱沢小学校</t>
  </si>
  <si>
    <t>960-0681</t>
  </si>
  <si>
    <t>伊達市保原町所沢字東畑100</t>
  </si>
  <si>
    <t>024-576-3013</t>
  </si>
  <si>
    <t>伊達市立掛田小学校</t>
  </si>
  <si>
    <t>960-0801</t>
  </si>
  <si>
    <t>伊達市霊山町掛田字高ノ上2</t>
  </si>
  <si>
    <t>024-586-1316</t>
  </si>
  <si>
    <t>伊達市立小国小学校</t>
  </si>
  <si>
    <t>960-0808</t>
  </si>
  <si>
    <t>伊達市霊山町下小国字中島26-1</t>
  </si>
  <si>
    <t>024-586-1444</t>
  </si>
  <si>
    <t>伊達市立月舘学園小学校</t>
  </si>
  <si>
    <t>960-0902</t>
  </si>
  <si>
    <t>伊達市月舘町月舘字久保田1</t>
  </si>
  <si>
    <t>024-571-1228</t>
  </si>
  <si>
    <t>桑折町立醸芳小学校</t>
  </si>
  <si>
    <t>969-1613</t>
  </si>
  <si>
    <t>伊達郡桑折町字桑島三2-8</t>
  </si>
  <si>
    <t>024-582-2014</t>
  </si>
  <si>
    <t>桑折町立睦合小学校</t>
  </si>
  <si>
    <t>969-1652</t>
  </si>
  <si>
    <t>伊達郡桑折町大字成田字堰上46-3</t>
  </si>
  <si>
    <t>024-582-2469</t>
  </si>
  <si>
    <t>桑折町立半田醸芳小学校</t>
  </si>
  <si>
    <t>969-1641</t>
  </si>
  <si>
    <t>伊達郡桑折町大字南半田字上田町5</t>
  </si>
  <si>
    <t>024-582-3106</t>
  </si>
  <si>
    <t>桑折町立伊達崎小学校</t>
  </si>
  <si>
    <t>969-1662</t>
  </si>
  <si>
    <t>伊達郡桑折町大字下郡字細町1</t>
  </si>
  <si>
    <t>024-582-5870</t>
  </si>
  <si>
    <t>国見町立国見小学校</t>
  </si>
  <si>
    <t>969-1761</t>
  </si>
  <si>
    <t>024-585-2041</t>
  </si>
  <si>
    <t>二本松市立二本松南小学校</t>
  </si>
  <si>
    <t>964-0911</t>
  </si>
  <si>
    <t>二本松市亀谷2丁目123</t>
  </si>
  <si>
    <t>0243-23-0049</t>
  </si>
  <si>
    <t>二本松市立二本松北小学校</t>
  </si>
  <si>
    <t>964-0904</t>
  </si>
  <si>
    <t>二本松市郭内1丁目1</t>
  </si>
  <si>
    <t>0243-23-0029</t>
  </si>
  <si>
    <t>二本松市立塩沢小学校</t>
  </si>
  <si>
    <t>964-0897</t>
  </si>
  <si>
    <t>二本松市塩沢町1丁目238-1</t>
  </si>
  <si>
    <t>0243-22-0203</t>
  </si>
  <si>
    <t>二本松市立岳下小学校</t>
  </si>
  <si>
    <t>964-0891</t>
  </si>
  <si>
    <t>二本松市大壇175-1</t>
  </si>
  <si>
    <t>0243-22-0269</t>
  </si>
  <si>
    <t>二本松市立安達太良小学校</t>
  </si>
  <si>
    <t>964-0074</t>
  </si>
  <si>
    <t>二本松市岳温泉1丁目177-1</t>
  </si>
  <si>
    <t>0243-24-2010</t>
  </si>
  <si>
    <t>二本松市立原瀬小学校</t>
  </si>
  <si>
    <t>964-0036</t>
  </si>
  <si>
    <t>二本松市原セ才木380</t>
  </si>
  <si>
    <t>0243-22-0946</t>
  </si>
  <si>
    <t>二本松市立杉田小学校</t>
  </si>
  <si>
    <t>964-0859</t>
  </si>
  <si>
    <t>二本松市中江195-1</t>
  </si>
  <si>
    <t>0243-22-0704</t>
  </si>
  <si>
    <t>二本松市立石井小学校</t>
  </si>
  <si>
    <t>964-0974</t>
  </si>
  <si>
    <t>二本松市小高内3</t>
  </si>
  <si>
    <t>0243-22-4166</t>
  </si>
  <si>
    <t>二本松市立大平小学校</t>
  </si>
  <si>
    <t>964-0958</t>
  </si>
  <si>
    <t>二本松市竹ノ内22-1</t>
  </si>
  <si>
    <t>0243-22-0754</t>
  </si>
  <si>
    <t>二本松市立油井小学校</t>
  </si>
  <si>
    <t>969-1404</t>
  </si>
  <si>
    <t>二本松市油井字台5</t>
  </si>
  <si>
    <t>0243-22-0206</t>
  </si>
  <si>
    <t>二本松市立渋川小学校</t>
  </si>
  <si>
    <t>969-1403</t>
  </si>
  <si>
    <t>二本松市渋川字神明森27</t>
  </si>
  <si>
    <t>0243-53-2004</t>
  </si>
  <si>
    <t>二本松市立川崎小学校</t>
  </si>
  <si>
    <t>969-1512</t>
  </si>
  <si>
    <t>二本松市上川崎字上種田1</t>
  </si>
  <si>
    <t>0243-52-2002</t>
  </si>
  <si>
    <t>二本松市立小浜小学校</t>
  </si>
  <si>
    <t>964-0313</t>
  </si>
  <si>
    <t>二本松市小浜字藤町100</t>
  </si>
  <si>
    <t>0243-55-2238</t>
  </si>
  <si>
    <t>二本松市立新殿小学校</t>
  </si>
  <si>
    <t>964-0304</t>
  </si>
  <si>
    <t>二本松市西新殿字永作10</t>
  </si>
  <si>
    <t>0243-57-2201</t>
  </si>
  <si>
    <t>二本松市立旭小学校</t>
  </si>
  <si>
    <t>964-0431</t>
  </si>
  <si>
    <t>二本松市田沢字鳥上44</t>
  </si>
  <si>
    <t>0243-56-2321</t>
  </si>
  <si>
    <t>二本松市立東和小学校</t>
  </si>
  <si>
    <t>964-0202</t>
  </si>
  <si>
    <t>二本松市針道字大町西46</t>
  </si>
  <si>
    <t>0243-46-3421</t>
  </si>
  <si>
    <t>大玉村立大山小学校</t>
  </si>
  <si>
    <t>969-1301</t>
  </si>
  <si>
    <t>安達郡大玉村大山字谷地1</t>
  </si>
  <si>
    <t>0243-68-2929</t>
  </si>
  <si>
    <t>大玉村立玉井小学校</t>
  </si>
  <si>
    <t>969-1302</t>
  </si>
  <si>
    <t>安達郡大玉村玉井字細田28-3</t>
  </si>
  <si>
    <t>0243-48-3302</t>
  </si>
  <si>
    <t>本宮市立本宮小学校</t>
  </si>
  <si>
    <t>969-1121</t>
  </si>
  <si>
    <t>本宮市本宮字舘ノ越48</t>
  </si>
  <si>
    <t>0243-33-2044</t>
  </si>
  <si>
    <t>本宮市立本宮まゆみ小学校</t>
  </si>
  <si>
    <t>969-1155</t>
  </si>
  <si>
    <t>本宮市本宮字舞台1</t>
  </si>
  <si>
    <t>0243-63-2205</t>
  </si>
  <si>
    <t>本宮市立五百川小学校</t>
  </si>
  <si>
    <t>969-1104</t>
  </si>
  <si>
    <t>0243-33-2461</t>
  </si>
  <si>
    <t>本宮市立岩根小学校</t>
  </si>
  <si>
    <t>969-1106</t>
  </si>
  <si>
    <t>0243-39-2010</t>
  </si>
  <si>
    <t>本宮市立糠沢小学校</t>
  </si>
  <si>
    <t>969-1204</t>
  </si>
  <si>
    <t>0243-44-2006</t>
  </si>
  <si>
    <t>本宮市立和田小学校</t>
  </si>
  <si>
    <t>969-1205</t>
  </si>
  <si>
    <t>0243-44-2219</t>
  </si>
  <si>
    <t>本宮市立白岩小学校</t>
  </si>
  <si>
    <t>969-1203</t>
  </si>
  <si>
    <t>0243-44-2005</t>
  </si>
  <si>
    <t>郡山市立日和田小学校</t>
  </si>
  <si>
    <t>963-0534</t>
  </si>
  <si>
    <t>郡山市日和田町字日向19</t>
  </si>
  <si>
    <t>郡山市立高倉小学校</t>
  </si>
  <si>
    <t>963-0531</t>
  </si>
  <si>
    <t>郡山市日和田町高倉字舘腰25-3</t>
  </si>
  <si>
    <t>郡山市立行健小学校</t>
  </si>
  <si>
    <t>963-8071</t>
  </si>
  <si>
    <t>郡山市富久山町久保田字空谷地23-1</t>
  </si>
  <si>
    <t>郡山市立行健第二小学校</t>
  </si>
  <si>
    <t>963-8051</t>
  </si>
  <si>
    <t>郡山市富久山町八山田字八津11-2</t>
  </si>
  <si>
    <t>郡山市立明健小学校</t>
  </si>
  <si>
    <t>郡山市富久山町八山田字大森新田70</t>
  </si>
  <si>
    <t>024-935-2730</t>
  </si>
  <si>
    <t>郡山市立小泉小学校</t>
  </si>
  <si>
    <t>963-0672</t>
  </si>
  <si>
    <t>郡山市富久山町北小泉字清水50</t>
  </si>
  <si>
    <t>郡山市立行徳小学校</t>
  </si>
  <si>
    <t>郡山市富久山町久保田字三御堂143-1</t>
  </si>
  <si>
    <t>郡山市立安積第一小学校</t>
  </si>
  <si>
    <t>963-0111</t>
  </si>
  <si>
    <t>郡山市安積町荒井本町125</t>
  </si>
  <si>
    <t>郡山市立安積第二小学校</t>
  </si>
  <si>
    <t>963-0121</t>
  </si>
  <si>
    <t>郡山市三穂田町川田字柿ノ木55</t>
  </si>
  <si>
    <t>024-945-9771</t>
  </si>
  <si>
    <t>郡山市立安積第三小学校</t>
  </si>
  <si>
    <t>963-0112</t>
  </si>
  <si>
    <t>郡山市安積町成田字北山崎18-3</t>
  </si>
  <si>
    <t>024-945-8700</t>
  </si>
  <si>
    <t>郡山市立永盛小学校</t>
  </si>
  <si>
    <t>963-0101</t>
  </si>
  <si>
    <t>郡山市安積町日出山字新鍬14</t>
  </si>
  <si>
    <t>郡山市立柴宮小学校</t>
  </si>
  <si>
    <t>郡山市安積町荒井字萬海7-1</t>
  </si>
  <si>
    <t>郡山市立穂積小学校</t>
  </si>
  <si>
    <t>963-0129</t>
  </si>
  <si>
    <t>郡山市三穂田町八幡字北山1-1</t>
  </si>
  <si>
    <t>024-954-2395</t>
  </si>
  <si>
    <t>郡山市立三和小学校</t>
  </si>
  <si>
    <t>963-0125</t>
  </si>
  <si>
    <t>郡山市三穂田町富岡字柿ノ口14-1</t>
  </si>
  <si>
    <t>024-954-2076</t>
  </si>
  <si>
    <t>郡山市立多田野小学校</t>
  </si>
  <si>
    <t>963-0213</t>
  </si>
  <si>
    <t>郡山市逢瀬町多田野字南大界1</t>
  </si>
  <si>
    <t>郡山市立多田野小学校堀口分校</t>
  </si>
  <si>
    <t>郡山市逢瀬町多田野字上古川林9-1</t>
  </si>
  <si>
    <t>024-957-3006</t>
  </si>
  <si>
    <t>郡山市立河内小学校</t>
  </si>
  <si>
    <t>963-0212</t>
  </si>
  <si>
    <t>郡山市逢瀬町河内字町東13-1</t>
  </si>
  <si>
    <t>郡山市立片平小学校</t>
  </si>
  <si>
    <t>963-0211</t>
  </si>
  <si>
    <t>郡山市片平町字小林3-1</t>
  </si>
  <si>
    <t>郡山市立喜久田小学校</t>
  </si>
  <si>
    <t>963-0541</t>
  </si>
  <si>
    <t>郡山市喜久田町堀之内字上馬面3</t>
  </si>
  <si>
    <t>024-959-2006</t>
  </si>
  <si>
    <t>郡山市立熱海小学校</t>
  </si>
  <si>
    <t>963-1302</t>
  </si>
  <si>
    <t>郡山市熱海町高玉字樋口170</t>
  </si>
  <si>
    <t>024-984-1866</t>
  </si>
  <si>
    <t>郡山市立熱海小学校石莚分校</t>
  </si>
  <si>
    <t>963-1301</t>
  </si>
  <si>
    <t>郡山市熱海町石筵字原田311-1</t>
  </si>
  <si>
    <t>024-984-3171</t>
  </si>
  <si>
    <t>郡山市立安子島小学校</t>
  </si>
  <si>
    <t>963-1304</t>
  </si>
  <si>
    <t>郡山市熱海町安子島字桜畑78-1</t>
  </si>
  <si>
    <t>郡山市立守山小学校</t>
  </si>
  <si>
    <t>963-1155</t>
  </si>
  <si>
    <t>郡山市田村町守山字三の丸1</t>
  </si>
  <si>
    <t>024-955-3105</t>
  </si>
  <si>
    <t>郡山市立御代田小学校</t>
  </si>
  <si>
    <t>963-1164</t>
  </si>
  <si>
    <t>郡山市田村町御代田字中林8</t>
  </si>
  <si>
    <t>郡山市立高瀬小学校</t>
  </si>
  <si>
    <t>963-0724</t>
  </si>
  <si>
    <t>郡山市田村町上行合字艮耕地22-3</t>
  </si>
  <si>
    <t>郡山市立谷田川小学校</t>
  </si>
  <si>
    <t>963-1246</t>
  </si>
  <si>
    <t>郡山市田村町谷田川字北表21</t>
  </si>
  <si>
    <t>郡山市立金透小学校</t>
  </si>
  <si>
    <t>963-8877</t>
  </si>
  <si>
    <t>郡山市堂前町5-21</t>
  </si>
  <si>
    <t>郡山市立芳山小学校</t>
  </si>
  <si>
    <t>963-8017</t>
  </si>
  <si>
    <t>郡山市長者2丁目8-24</t>
  </si>
  <si>
    <t>郡山市立橘小学校</t>
  </si>
  <si>
    <t>963-8878</t>
  </si>
  <si>
    <t>郡山市堤下町4-4</t>
  </si>
  <si>
    <t>郡山市立小原田小学校</t>
  </si>
  <si>
    <t>963-8835</t>
  </si>
  <si>
    <t>郡山市小原田4丁目5-18</t>
  </si>
  <si>
    <t>郡山市立開成小学校</t>
  </si>
  <si>
    <t>963-8851</t>
  </si>
  <si>
    <t>郡山市開成3丁目14-7</t>
  </si>
  <si>
    <t>郡山市立芳賀小学校</t>
  </si>
  <si>
    <t>963-8813</t>
  </si>
  <si>
    <t>郡山市芳賀2丁目20-17</t>
  </si>
  <si>
    <t>郡山市立桃見台小学校</t>
  </si>
  <si>
    <t>963-8018</t>
  </si>
  <si>
    <t>郡山市桃見台12-3</t>
  </si>
  <si>
    <t>郡山市立赤木小学校</t>
  </si>
  <si>
    <t>963-8006</t>
  </si>
  <si>
    <t>郡山市赤木町7-41</t>
  </si>
  <si>
    <t>郡山市立薫小学校</t>
  </si>
  <si>
    <t>963-8861</t>
  </si>
  <si>
    <t>郡山市鶴見担2丁目19-7</t>
  </si>
  <si>
    <t>郡山市立富田小学校</t>
  </si>
  <si>
    <t>963-8046</t>
  </si>
  <si>
    <t>郡山市町東3-147</t>
  </si>
  <si>
    <t>024-951-0263・6964</t>
  </si>
  <si>
    <t>郡山市立富田東小学校</t>
  </si>
  <si>
    <t>963-8041</t>
  </si>
  <si>
    <t>郡山市富田町字天神林36</t>
  </si>
  <si>
    <t>024-923-7481</t>
  </si>
  <si>
    <t>郡山市立富田西小学校</t>
  </si>
  <si>
    <t>郡山市富田町字大十内85-5</t>
  </si>
  <si>
    <t>024-961-8581</t>
  </si>
  <si>
    <t>郡山市立大槻小学校</t>
  </si>
  <si>
    <t>963-0201</t>
  </si>
  <si>
    <t>郡山市大槻町字城ノ内120</t>
  </si>
  <si>
    <t>024-951-3520・6963</t>
  </si>
  <si>
    <t>郡山市立白岩小学校</t>
  </si>
  <si>
    <t>963-0662</t>
  </si>
  <si>
    <t>郡山市白岩町字柿ﾉ口1-1</t>
  </si>
  <si>
    <t>郡山市立東芳小学校</t>
  </si>
  <si>
    <t>963-0667</t>
  </si>
  <si>
    <t>郡山市阿久津町字大闇250</t>
  </si>
  <si>
    <t>郡山市立桜小学校</t>
  </si>
  <si>
    <t>963-8841</t>
  </si>
  <si>
    <t>郡山市字山崎5</t>
  </si>
  <si>
    <t>024-932-5290・933-6405</t>
  </si>
  <si>
    <t>郡山市立桑野小学校</t>
  </si>
  <si>
    <t>963-8033</t>
  </si>
  <si>
    <t>郡山市亀田1丁目36-17</t>
  </si>
  <si>
    <t>郡山市立大島小学校</t>
  </si>
  <si>
    <t>963-8026</t>
  </si>
  <si>
    <t>郡山市並木4丁目10</t>
  </si>
  <si>
    <t>郡山市立緑ケ丘第一小学校</t>
  </si>
  <si>
    <t>963-0702</t>
  </si>
  <si>
    <t>郡山市緑ケ丘東一丁目20-1</t>
  </si>
  <si>
    <t>024-942-2960</t>
  </si>
  <si>
    <t>郡山市立小山田小学校</t>
  </si>
  <si>
    <t>郡山市大槻町字六角26</t>
  </si>
  <si>
    <t>024-952-1414</t>
  </si>
  <si>
    <t>郡山市立大成小学校</t>
  </si>
  <si>
    <t>963-0207</t>
  </si>
  <si>
    <t>郡山市鳴神2丁目55</t>
  </si>
  <si>
    <t>024-951-3445・6643</t>
  </si>
  <si>
    <t>郡山市立朝日が丘小学校</t>
  </si>
  <si>
    <t>963-0209</t>
  </si>
  <si>
    <t>郡山市立宮城小学校</t>
  </si>
  <si>
    <t>963-0713</t>
  </si>
  <si>
    <t>郡山市中田町高倉字宮ノ脇218-1</t>
  </si>
  <si>
    <t>024-944-7053</t>
  </si>
  <si>
    <t>郡山市立海老根小学校</t>
  </si>
  <si>
    <t>963-0712</t>
  </si>
  <si>
    <t>郡山市中田町海老根字椚山150</t>
  </si>
  <si>
    <t>024-944-7205</t>
  </si>
  <si>
    <t>郡山市立御舘小学校</t>
  </si>
  <si>
    <t>963-0832</t>
  </si>
  <si>
    <t>郡山市中田町中津川字町田前278</t>
  </si>
  <si>
    <t>須賀川市立第一小学校</t>
  </si>
  <si>
    <t>962-0023</t>
  </si>
  <si>
    <t>須賀川市大黒町100</t>
  </si>
  <si>
    <t>0248-75-2851・2852</t>
  </si>
  <si>
    <t>須賀川市立第二小学校</t>
  </si>
  <si>
    <t>962-0848</t>
  </si>
  <si>
    <t>須賀川市弘法坦151</t>
  </si>
  <si>
    <t>0248-75-3356</t>
  </si>
  <si>
    <t>須賀川市立第三小学校</t>
  </si>
  <si>
    <t>962-0816</t>
  </si>
  <si>
    <t>須賀川市朝日田53</t>
  </si>
  <si>
    <t>0248-75-1155</t>
  </si>
  <si>
    <t>須賀川市立西袋第一小学校</t>
  </si>
  <si>
    <t>962-0015</t>
  </si>
  <si>
    <t>須賀川市日向町115</t>
  </si>
  <si>
    <t>0248-76-5131</t>
  </si>
  <si>
    <t>須賀川市立西袋第二小学校</t>
  </si>
  <si>
    <t>962-0057</t>
  </si>
  <si>
    <t>須賀川市大字袋田字小田切21</t>
  </si>
  <si>
    <t>0248-76-5132</t>
  </si>
  <si>
    <t>962-0043</t>
  </si>
  <si>
    <t>須賀川市岩渕字岡谷地1</t>
  </si>
  <si>
    <t>須賀川市立小塩江小学校</t>
  </si>
  <si>
    <t>962-0711</t>
  </si>
  <si>
    <t>須賀川市塩田字作田1</t>
  </si>
  <si>
    <t>0248-79-2180</t>
  </si>
  <si>
    <t>須賀川市立阿武隈小学校</t>
  </si>
  <si>
    <t>962-0861</t>
  </si>
  <si>
    <t>須賀川市古舘70</t>
  </si>
  <si>
    <t>0248-76-5135</t>
  </si>
  <si>
    <t>須賀川市立仁井田小学校</t>
  </si>
  <si>
    <t>962-0402</t>
  </si>
  <si>
    <t>須賀川市仁井田字長者井戸111-1</t>
  </si>
  <si>
    <t>0248-78-2125</t>
  </si>
  <si>
    <t>須賀川市立柏城小学校</t>
  </si>
  <si>
    <t>962-0403</t>
  </si>
  <si>
    <t>須賀川市滑川字東町127</t>
  </si>
  <si>
    <t>0248-76-5133</t>
  </si>
  <si>
    <t>須賀川市立大東小学校</t>
  </si>
  <si>
    <t>962-0721</t>
  </si>
  <si>
    <t>須賀川市大字雨田字芳ケ平72</t>
  </si>
  <si>
    <t>0248-79-3131・3132</t>
  </si>
  <si>
    <t>須賀川市立大東小学校上小山田分校（休校）</t>
  </si>
  <si>
    <t>962-0713</t>
  </si>
  <si>
    <t>須賀川市上小山田字小林10</t>
  </si>
  <si>
    <t>0248-79-2186</t>
  </si>
  <si>
    <t>須賀川市立大森小学校</t>
  </si>
  <si>
    <t>962-0723</t>
  </si>
  <si>
    <t>須賀川市狸森字杉内90</t>
  </si>
  <si>
    <t>0248-79-2188</t>
  </si>
  <si>
    <t>須賀川市立長沼小学校</t>
  </si>
  <si>
    <t>962-0203</t>
  </si>
  <si>
    <t>須賀川市長沼字殿町85</t>
  </si>
  <si>
    <t>0248-67-2155</t>
  </si>
  <si>
    <t>須賀川市立長沼東小学校</t>
  </si>
  <si>
    <t>962-0124</t>
  </si>
  <si>
    <t>須賀川市桙衝字下沖58</t>
  </si>
  <si>
    <t>0248-68-2002</t>
  </si>
  <si>
    <t>須賀川市立白方小学校</t>
  </si>
  <si>
    <t>962-0301</t>
  </si>
  <si>
    <t>須賀川市今泉字梅田181</t>
  </si>
  <si>
    <t>0248-65-3191</t>
  </si>
  <si>
    <t>須賀川市立白江小学校</t>
  </si>
  <si>
    <t>962-0312</t>
  </si>
  <si>
    <t>須賀川市大久保字室貫26</t>
  </si>
  <si>
    <t>0248-65-2191</t>
  </si>
  <si>
    <t>鏡石町立第一小学校</t>
  </si>
  <si>
    <t>969-0404</t>
  </si>
  <si>
    <t>岩瀬郡鏡石町中央1</t>
  </si>
  <si>
    <t>0248-62-2006</t>
  </si>
  <si>
    <t>鏡石町立第二小学校</t>
  </si>
  <si>
    <t>岩瀬郡鏡石町豊郷中238</t>
  </si>
  <si>
    <t>0248-62-2033</t>
  </si>
  <si>
    <t>天栄村立広戸小学校</t>
  </si>
  <si>
    <t>962-0512</t>
  </si>
  <si>
    <t>岩瀬郡天栄村大字飯豊字新山28</t>
  </si>
  <si>
    <t>0248-83-2020</t>
  </si>
  <si>
    <t>天栄村立大里小学校</t>
  </si>
  <si>
    <t>962-0504</t>
  </si>
  <si>
    <t>岩瀬郡天栄村大字大里字畑田25</t>
  </si>
  <si>
    <t>0248-82-2135</t>
  </si>
  <si>
    <t>天栄村立牧本小学校</t>
  </si>
  <si>
    <t>962-0501</t>
  </si>
  <si>
    <t>岩瀬郡天栄村大字牧之内字文舎35</t>
  </si>
  <si>
    <t>0248-82-3125</t>
  </si>
  <si>
    <t>天栄村立湯本小学校</t>
  </si>
  <si>
    <t>962-0622</t>
  </si>
  <si>
    <t>岩瀬郡天栄村大字田良尾字野仲36</t>
  </si>
  <si>
    <t>0248-84-2403</t>
  </si>
  <si>
    <t>石川町立石川小学校</t>
  </si>
  <si>
    <t>963-7808</t>
  </si>
  <si>
    <t>石川郡石川町大字双里字川向2-1</t>
  </si>
  <si>
    <t>0247-26-3335</t>
  </si>
  <si>
    <t>石川町立野木沢小学校</t>
  </si>
  <si>
    <t>963-7838</t>
  </si>
  <si>
    <t>石川郡石川町大字曲木字燈籠場5</t>
  </si>
  <si>
    <t>0247-26-1624</t>
  </si>
  <si>
    <t>玉川村立玉川第一小学校</t>
  </si>
  <si>
    <t>963-6312</t>
  </si>
  <si>
    <t>石川郡玉川村大字小高字中村前50</t>
  </si>
  <si>
    <t>0247-57-2019</t>
  </si>
  <si>
    <t>玉川村立須釜小学校</t>
  </si>
  <si>
    <t>963-6302</t>
  </si>
  <si>
    <t>石川郡玉川村大字南須釜字堂ノ内200</t>
  </si>
  <si>
    <t>0247-57-2103</t>
  </si>
  <si>
    <t>平田村立蓬田小学校</t>
  </si>
  <si>
    <t>963-8202</t>
  </si>
  <si>
    <t>石川郡平田村大字上蓬田字上宿1</t>
  </si>
  <si>
    <t>0247-55-2004</t>
  </si>
  <si>
    <t>平田村立小平小学校</t>
  </si>
  <si>
    <t>963-8112</t>
  </si>
  <si>
    <t>石川郡平田村大字北方字蛇石59</t>
  </si>
  <si>
    <t>0247-54-2001</t>
  </si>
  <si>
    <t>浅川町立浅川小学校</t>
  </si>
  <si>
    <t>963-6204</t>
  </si>
  <si>
    <t>石川郡浅川町大字浅川字荒町108</t>
  </si>
  <si>
    <t>0247-36-2029</t>
  </si>
  <si>
    <t>古殿町立古殿小学校</t>
  </si>
  <si>
    <t>963-8306</t>
  </si>
  <si>
    <t>石川郡古殿町大字田口字寺前208-1</t>
  </si>
  <si>
    <t>0247-53-2049</t>
  </si>
  <si>
    <t>田村市立滝根小学校</t>
  </si>
  <si>
    <t>963-3602</t>
  </si>
  <si>
    <t>田村市滝根町神俣字弥五郎内28</t>
  </si>
  <si>
    <t>0247-78-2014</t>
  </si>
  <si>
    <t>田村市立大越小学校</t>
  </si>
  <si>
    <t>963-4111</t>
  </si>
  <si>
    <t>田村市大越町上大越字元池70</t>
  </si>
  <si>
    <t>0247-79-2244</t>
  </si>
  <si>
    <t>田村市立都路小学校</t>
  </si>
  <si>
    <t>963-4701</t>
  </si>
  <si>
    <t>田村市都路町古道字北町24</t>
  </si>
  <si>
    <t>0247-75-2004</t>
  </si>
  <si>
    <t>田村市立常葉小学校</t>
  </si>
  <si>
    <t>963-4602</t>
  </si>
  <si>
    <t>田村市常葉町常葉字上野130</t>
  </si>
  <si>
    <t>0247-77-2038</t>
  </si>
  <si>
    <t>田村市立船引南小学校</t>
  </si>
  <si>
    <t>963-4204</t>
  </si>
  <si>
    <t>田村市船引町堀越字丸森2</t>
  </si>
  <si>
    <t>0247-85-2008</t>
  </si>
  <si>
    <t>田村市立船引小学校</t>
  </si>
  <si>
    <t>963-4312</t>
  </si>
  <si>
    <t>田村市船引町船引字南元町1</t>
  </si>
  <si>
    <t>0247-82-0044</t>
  </si>
  <si>
    <t>田村市立美山小学校</t>
  </si>
  <si>
    <t>963-4433</t>
  </si>
  <si>
    <t>田村市船引町北鹿又字後和田30</t>
  </si>
  <si>
    <t>0247-82-1019</t>
  </si>
  <si>
    <t>三春町立三春小学校</t>
  </si>
  <si>
    <t>963-7759</t>
  </si>
  <si>
    <t>田村郡三春町字大町157</t>
  </si>
  <si>
    <t>0247-62-3101</t>
  </si>
  <si>
    <t>三春町立岩江小学校</t>
  </si>
  <si>
    <t>963-7732</t>
  </si>
  <si>
    <t>田村郡三春町大字上舞木字大谷ツ24</t>
  </si>
  <si>
    <t>024-956-2120</t>
  </si>
  <si>
    <t>三春町立御木沢小学校</t>
  </si>
  <si>
    <t>963-7761</t>
  </si>
  <si>
    <t>田村郡三春町字樋ノ口111</t>
  </si>
  <si>
    <t>0247-62-3368</t>
  </si>
  <si>
    <t>三春町立中妻小学校</t>
  </si>
  <si>
    <t>963-7724</t>
  </si>
  <si>
    <t>田村郡三春町大字沼沢字神ノ上139</t>
  </si>
  <si>
    <t>0247-62-3246</t>
  </si>
  <si>
    <t>三春町立中郷小学校</t>
  </si>
  <si>
    <t>963-7713</t>
  </si>
  <si>
    <t>田村郡三春町大字柴原字神久保235</t>
  </si>
  <si>
    <t>0247-62-3091</t>
  </si>
  <si>
    <t>三春町立沢石小学校</t>
  </si>
  <si>
    <t>963-7782</t>
  </si>
  <si>
    <t>田村郡三春町大字富沢字石田68</t>
  </si>
  <si>
    <t>0247-62-3725</t>
  </si>
  <si>
    <t>小野町立小野小学校</t>
  </si>
  <si>
    <t>963-3401</t>
  </si>
  <si>
    <t>田村郡小野町大字小野新町字万景43</t>
  </si>
  <si>
    <t>0247-72-3069</t>
  </si>
  <si>
    <t>白河市立白河第一小学校</t>
  </si>
  <si>
    <t>961-0922</t>
  </si>
  <si>
    <t>白河市菖蒲沢41-1</t>
  </si>
  <si>
    <t>0248-23-3240</t>
  </si>
  <si>
    <t>白河市立白河第二小学校</t>
  </si>
  <si>
    <t>961-0963</t>
  </si>
  <si>
    <t>白河市日影2-8</t>
  </si>
  <si>
    <t>0248-23-3242</t>
  </si>
  <si>
    <t>白河市立白河第三小学校</t>
  </si>
  <si>
    <t>961-0914</t>
  </si>
  <si>
    <t>白河市寺小路64-2</t>
  </si>
  <si>
    <t>0248-23-3243</t>
  </si>
  <si>
    <t>白河市立白河第四小学校</t>
  </si>
  <si>
    <t>961-0011</t>
  </si>
  <si>
    <t>白河市久田野豆柄山3</t>
  </si>
  <si>
    <t>0248-23-3245</t>
  </si>
  <si>
    <t>白河市立白河第五小学校</t>
  </si>
  <si>
    <t>961-0835</t>
  </si>
  <si>
    <t>白河市白坂陣場317</t>
  </si>
  <si>
    <t>0248-28-2004</t>
  </si>
  <si>
    <t>白河市立小田川小学校</t>
  </si>
  <si>
    <t>961-0003</t>
  </si>
  <si>
    <t>白河市泉田池ノ上239</t>
  </si>
  <si>
    <t>0248-23-3246</t>
  </si>
  <si>
    <t>白河市立五箇小学校</t>
  </si>
  <si>
    <t>961-0015</t>
  </si>
  <si>
    <t>白河市田島165-2</t>
  </si>
  <si>
    <t>0248-29-2351</t>
  </si>
  <si>
    <t>白河市立関辺小学校</t>
  </si>
  <si>
    <t>961-0021</t>
  </si>
  <si>
    <t>白河市関辺松並26</t>
  </si>
  <si>
    <t>0248-23-3244</t>
  </si>
  <si>
    <t>白河市立みさか小学校</t>
  </si>
  <si>
    <t>961-0836</t>
  </si>
  <si>
    <t>白河市みさか二丁目120</t>
  </si>
  <si>
    <t>0248-28-2900</t>
  </si>
  <si>
    <t>白河市立表郷小学校</t>
  </si>
  <si>
    <t>961-0416</t>
  </si>
  <si>
    <t>白河市表郷金山字瀬戸原108</t>
  </si>
  <si>
    <t>0248-32-2220</t>
  </si>
  <si>
    <t>白河市立小野田小学校</t>
  </si>
  <si>
    <t>961-0301</t>
  </si>
  <si>
    <t>白河市東下野出島字髪内195</t>
  </si>
  <si>
    <t>0248-34-2169</t>
  </si>
  <si>
    <t>白河市立釜子小学校</t>
  </si>
  <si>
    <t>961-0303</t>
  </si>
  <si>
    <t>白河市東釜子字西ノ内1</t>
  </si>
  <si>
    <t>0248-34-3109</t>
  </si>
  <si>
    <t>969-0307</t>
  </si>
  <si>
    <t>白河市大信中新城字愛宕山108-1</t>
  </si>
  <si>
    <t>0248-46-2151</t>
  </si>
  <si>
    <t>西郷村立熊倉小学校</t>
  </si>
  <si>
    <t>961-8091</t>
  </si>
  <si>
    <t>西白河郡西郷村大字熊倉字折口原33-1</t>
  </si>
  <si>
    <t>0248-25-2438</t>
  </si>
  <si>
    <t>西郷村立小田倉小学校</t>
  </si>
  <si>
    <t>961-8061</t>
  </si>
  <si>
    <t>西白河郡西郷村大字小田倉字原中189</t>
  </si>
  <si>
    <t>0248-25-2353</t>
  </si>
  <si>
    <t>西郷村立米小学校</t>
  </si>
  <si>
    <t>961-8031</t>
  </si>
  <si>
    <t>西白河郡西郷村大字米字向山59-1</t>
  </si>
  <si>
    <t>0248-25-2127</t>
  </si>
  <si>
    <t>西郷村立羽太小学校</t>
  </si>
  <si>
    <t>961-8001</t>
  </si>
  <si>
    <t>西白河郡西郷村大字羽太字新宿52</t>
  </si>
  <si>
    <t>0248-25-2138</t>
  </si>
  <si>
    <t>西郷村立川谷小学校</t>
  </si>
  <si>
    <t>961-8071</t>
  </si>
  <si>
    <t>西白河郡西郷村大字真船字蒲日向269</t>
  </si>
  <si>
    <t>0248-25-0065</t>
  </si>
  <si>
    <t>中島村立滑津小学校</t>
  </si>
  <si>
    <t>961-0102</t>
  </si>
  <si>
    <t>西白河郡中島村大字滑津字羽黒前2</t>
  </si>
  <si>
    <t>0248-52-3191</t>
  </si>
  <si>
    <t>中島村立吉子川小学校</t>
  </si>
  <si>
    <t>961-0106</t>
  </si>
  <si>
    <t>西白河郡中島村大字二子塚字家来47</t>
  </si>
  <si>
    <t>0248-52-3193</t>
  </si>
  <si>
    <t>矢吹町立中畑小学校</t>
  </si>
  <si>
    <t>969-0264</t>
  </si>
  <si>
    <t>西白河郡矢吹町中畑329</t>
  </si>
  <si>
    <t>0248-43-2120</t>
  </si>
  <si>
    <t>矢吹町立三神小学校</t>
  </si>
  <si>
    <t>969-0251</t>
  </si>
  <si>
    <t>西白河郡矢吹町神田西130-2</t>
  </si>
  <si>
    <t>0248-45-2155</t>
  </si>
  <si>
    <t>矢吹町立矢吹小学校</t>
  </si>
  <si>
    <t>969-0221</t>
  </si>
  <si>
    <t>西白河郡矢吹町中町100</t>
  </si>
  <si>
    <t>0248-42-3115</t>
  </si>
  <si>
    <t>矢吹町立善郷小学校</t>
  </si>
  <si>
    <t>969-0271</t>
  </si>
  <si>
    <t>西白河郡矢吹町小松384-2</t>
  </si>
  <si>
    <t>0248-42-3626</t>
  </si>
  <si>
    <t>泉崎村立泉崎第一小学校</t>
  </si>
  <si>
    <t>969-0101</t>
  </si>
  <si>
    <t>西白河郡泉崎村大字泉崎字高屋原71</t>
  </si>
  <si>
    <t>0248-53-2713</t>
  </si>
  <si>
    <t>泉崎村立泉崎第二小学校</t>
  </si>
  <si>
    <t>969-0103</t>
  </si>
  <si>
    <t>西白河郡泉崎村大字北平山字新田東山48-2</t>
  </si>
  <si>
    <t>0248-53-2233</t>
  </si>
  <si>
    <t>棚倉町立棚倉小学校</t>
  </si>
  <si>
    <t>963-6131</t>
  </si>
  <si>
    <t>東白川郡棚倉町大字棚倉字北町118ー１</t>
  </si>
  <si>
    <t>0247-33-3144</t>
  </si>
  <si>
    <t>棚倉町立社川小学校</t>
  </si>
  <si>
    <t>963-6103</t>
  </si>
  <si>
    <t>東白川郡棚倉町大字逆川字山梨子山１９</t>
  </si>
  <si>
    <t>0247-33-3351</t>
  </si>
  <si>
    <t>棚倉町立高野小学校</t>
  </si>
  <si>
    <t>963-6142</t>
  </si>
  <si>
    <t>東白川郡棚倉町大字山際字仙石103</t>
  </si>
  <si>
    <t>0247-35-2005</t>
  </si>
  <si>
    <t>棚倉町立近津小学校</t>
  </si>
  <si>
    <t>963-5683</t>
  </si>
  <si>
    <t>東白川郡棚倉町大字下山本字桃木田34</t>
  </si>
  <si>
    <t>0247-33-2154</t>
  </si>
  <si>
    <t>塙町立塙小学校</t>
  </si>
  <si>
    <t>963-5341</t>
  </si>
  <si>
    <t>東白川郡塙町大字台宿字下川原5</t>
  </si>
  <si>
    <t>0247-43-0066</t>
  </si>
  <si>
    <t>塙町立笹原小学校</t>
  </si>
  <si>
    <t>963-5536</t>
  </si>
  <si>
    <t>東白川郡塙町大字川上字馬場77</t>
  </si>
  <si>
    <t>0247-43-0609</t>
  </si>
  <si>
    <t>矢祭町立矢祭小学校</t>
  </si>
  <si>
    <t>963-5118</t>
  </si>
  <si>
    <t>東白川郡矢祭町大字東舘字下上野内10</t>
  </si>
  <si>
    <t>0247-46-2039</t>
  </si>
  <si>
    <t>鮫川村立鮫川小学校</t>
  </si>
  <si>
    <t>963-8401</t>
  </si>
  <si>
    <t>東白川郡鮫川村大字赤坂中野字道少田86</t>
  </si>
  <si>
    <t>0247-49-2005</t>
  </si>
  <si>
    <t>会津若松市立鶴城小学校</t>
  </si>
  <si>
    <t>965-0872</t>
  </si>
  <si>
    <t>会津若松市東栄町7-7</t>
  </si>
  <si>
    <t>0242-27-0741</t>
  </si>
  <si>
    <t>会津若松市立城北小学校</t>
  </si>
  <si>
    <t>965-0043</t>
  </si>
  <si>
    <t>会津若松市城北町2-1</t>
  </si>
  <si>
    <t>0242-22-0742</t>
  </si>
  <si>
    <t>会津若松市立行仁小学校</t>
  </si>
  <si>
    <t>965-0033</t>
  </si>
  <si>
    <t>会津若松市行仁町6-1</t>
  </si>
  <si>
    <t>0242-22-0743</t>
  </si>
  <si>
    <t>会津若松市立城西小学校</t>
  </si>
  <si>
    <t>965-0865</t>
  </si>
  <si>
    <t>会津若松市川原町4-1</t>
  </si>
  <si>
    <t>0242-28-0711</t>
  </si>
  <si>
    <t>会津若松市立謹教小学校</t>
  </si>
  <si>
    <t>965-0875</t>
  </si>
  <si>
    <t>会津若松市米代一丁目5-33</t>
  </si>
  <si>
    <t>0242-28-2100</t>
  </si>
  <si>
    <t>会津若松市立日新小学校</t>
  </si>
  <si>
    <t>965-0861</t>
  </si>
  <si>
    <t>会津若松市日新町7-40</t>
  </si>
  <si>
    <t>0242-27-2331</t>
  </si>
  <si>
    <t>会津若松市立一箕小学校</t>
  </si>
  <si>
    <t>0242-22-1789</t>
  </si>
  <si>
    <t>会津若松市立松長小学校</t>
  </si>
  <si>
    <t>965-0001</t>
  </si>
  <si>
    <t>会津若松市一箕町松長四丁目9-2</t>
  </si>
  <si>
    <t>0242-32-2490</t>
  </si>
  <si>
    <t>会津若松市立永和小学校</t>
  </si>
  <si>
    <t>965-0077</t>
  </si>
  <si>
    <t>会津若松市高野町大字上高野字村内43-1</t>
  </si>
  <si>
    <t>0242-22-2364</t>
  </si>
  <si>
    <t>会津若松市立神指小学校</t>
  </si>
  <si>
    <t>965-0063</t>
  </si>
  <si>
    <t>会津若松市神指町大字高瀬字大道東108-3</t>
  </si>
  <si>
    <t>0242-22-2566</t>
  </si>
  <si>
    <t>会津若松市立門田小学校</t>
  </si>
  <si>
    <t>965-0842</t>
  </si>
  <si>
    <t>会津若松市門田町大字中野字村前1-1</t>
  </si>
  <si>
    <t>0242-27-3442</t>
  </si>
  <si>
    <t>会津若松市立城南小学校</t>
  </si>
  <si>
    <t>965-0825</t>
  </si>
  <si>
    <t>会津若松市門田町大字黒岩字大坪25-1</t>
  </si>
  <si>
    <t>0242-28-9111</t>
  </si>
  <si>
    <t>会津若松市立大戸小学校</t>
  </si>
  <si>
    <t>969-5123</t>
  </si>
  <si>
    <t>会津若松市大戸町上三寄大豆田116</t>
  </si>
  <si>
    <t>0242-92-2504</t>
  </si>
  <si>
    <t>会津若松市立東山小学校</t>
  </si>
  <si>
    <t>965-0812</t>
  </si>
  <si>
    <t>会津若松市慶山1丁目2-1</t>
  </si>
  <si>
    <t>0242-27-2061</t>
  </si>
  <si>
    <t>会津若松市立小金井小学校</t>
  </si>
  <si>
    <t>965-0841</t>
  </si>
  <si>
    <t>会津若松市門田町大字日吉字小金井48</t>
  </si>
  <si>
    <t>0242-28-5840</t>
  </si>
  <si>
    <t>会津若松市立荒舘小学校</t>
  </si>
  <si>
    <t>965-0111</t>
  </si>
  <si>
    <t>会津若松市北会津町下荒井字八幡前13</t>
  </si>
  <si>
    <t>0242-58-2233</t>
  </si>
  <si>
    <t>会津若松市立川南小学校</t>
  </si>
  <si>
    <t>969-6189</t>
  </si>
  <si>
    <t>会津若松市北会津町小松490ー２</t>
  </si>
  <si>
    <t>0242-56-3062</t>
  </si>
  <si>
    <t>969-3441</t>
  </si>
  <si>
    <t>会津若松市河東町南高野字金剛田1</t>
  </si>
  <si>
    <t>磐梯町立磐梯第一小学校</t>
  </si>
  <si>
    <t>969-3301</t>
  </si>
  <si>
    <t>耶麻郡磐梯町大字磐梯字水口2528</t>
  </si>
  <si>
    <t>0242-73-3131</t>
  </si>
  <si>
    <t>磐梯町立磐梯第二小学校</t>
  </si>
  <si>
    <t>969-3304</t>
  </si>
  <si>
    <t>耶麻郡磐梯町大字大谷字屋敷前33</t>
  </si>
  <si>
    <t>0242-73-3141</t>
  </si>
  <si>
    <t>969-3133</t>
  </si>
  <si>
    <t>猪苗代町立猪苗代小学校</t>
  </si>
  <si>
    <t>969-3113</t>
  </si>
  <si>
    <t>耶麻郡猪苗代町字茶園5770</t>
  </si>
  <si>
    <t>0242-62-2044</t>
  </si>
  <si>
    <t>喜多方市立第一小学校</t>
  </si>
  <si>
    <t>966-0806</t>
  </si>
  <si>
    <t>喜多方市字水上6868</t>
  </si>
  <si>
    <t>0241-22-2103</t>
  </si>
  <si>
    <t>喜多方市立第二小学校</t>
  </si>
  <si>
    <t>966-0824</t>
  </si>
  <si>
    <t>喜多方市字六百苅7373</t>
  </si>
  <si>
    <t>0241-22-0465</t>
  </si>
  <si>
    <t>喜多方市立松山小学校</t>
  </si>
  <si>
    <t>966-0902</t>
  </si>
  <si>
    <t>喜多方市松山町村松字大坪1943-1</t>
  </si>
  <si>
    <t>0241-22-0390</t>
  </si>
  <si>
    <t>喜多方市立上三宮小学校</t>
  </si>
  <si>
    <t>966-0931</t>
  </si>
  <si>
    <t>喜多方市上三宮町上三宮字下松原2561-1</t>
  </si>
  <si>
    <t>0241-22-0904</t>
  </si>
  <si>
    <t>喜多方市立第三小学校</t>
  </si>
  <si>
    <t>966-0004</t>
  </si>
  <si>
    <t>喜多方市岩月町喜多方字林崎591-1</t>
  </si>
  <si>
    <t>0241-22-0645</t>
  </si>
  <si>
    <t>喜多方市立関柴小学校</t>
  </si>
  <si>
    <t>966-0017</t>
  </si>
  <si>
    <t>喜多方市関柴町三津井字下政所850</t>
  </si>
  <si>
    <t>0241-22-1221</t>
  </si>
  <si>
    <t>喜多方市立熊倉小学校</t>
  </si>
  <si>
    <t>966-0024</t>
  </si>
  <si>
    <t>喜多方市熊倉町熊倉字クネ添1433</t>
  </si>
  <si>
    <t>0241-22-1809</t>
  </si>
  <si>
    <t>喜多方市立豊川小学校</t>
  </si>
  <si>
    <t>966-0912</t>
  </si>
  <si>
    <t>喜多方市豊川町一井字八百苅688</t>
  </si>
  <si>
    <t>0241-22-0599</t>
  </si>
  <si>
    <t>喜多方市立慶徳小学校</t>
  </si>
  <si>
    <t>966-0922</t>
  </si>
  <si>
    <t>喜多方市慶徳町豊岡字今町381</t>
  </si>
  <si>
    <t>0241-22-1903</t>
  </si>
  <si>
    <t>喜多方市立熱塩小学校</t>
  </si>
  <si>
    <t>966-0102</t>
  </si>
  <si>
    <t>喜多方市熱塩加納町山田字堂ノ下甲1613</t>
  </si>
  <si>
    <t>0241-36-2022</t>
  </si>
  <si>
    <t>喜多方市立加納小学校</t>
  </si>
  <si>
    <t>966-0103</t>
  </si>
  <si>
    <t>喜多方市熱塩加納町加納字西土合甲1325</t>
  </si>
  <si>
    <t>0241-36-2505</t>
  </si>
  <si>
    <t>喜多方市立堂島小学校</t>
  </si>
  <si>
    <t>969-3537</t>
  </si>
  <si>
    <t>喜多方市塩川町四奈川字西鎧召2076-1</t>
  </si>
  <si>
    <t>0241-27-3223</t>
  </si>
  <si>
    <t>喜多方市立塩川小学校</t>
  </si>
  <si>
    <t>969-3512</t>
  </si>
  <si>
    <t>喜多方市塩川町字東栄町2丁目1-1</t>
  </si>
  <si>
    <t>0241-27-2049</t>
  </si>
  <si>
    <t>喜多方市立姥堂小学校</t>
  </si>
  <si>
    <t>969-3532</t>
  </si>
  <si>
    <t>喜多方市塩川町小府根字曽谷田151-1</t>
  </si>
  <si>
    <t>0241-27-3357</t>
  </si>
  <si>
    <t>喜多方市立駒形小学校</t>
  </si>
  <si>
    <t>969-3504</t>
  </si>
  <si>
    <t>喜多方市塩川町中屋沢字竹屋丙32-1</t>
  </si>
  <si>
    <t>0241-27-3222</t>
  </si>
  <si>
    <t>喜多方市立山都小学校</t>
  </si>
  <si>
    <t>969-4113</t>
  </si>
  <si>
    <t>喜多方市山都町字上ノ原道西905-2</t>
  </si>
  <si>
    <t>0241-38-2013</t>
  </si>
  <si>
    <t>喜多方市立高郷小学校</t>
  </si>
  <si>
    <t>969-4301</t>
  </si>
  <si>
    <t>喜多方市高郷町上郷字堀田戊287</t>
  </si>
  <si>
    <t>0241-44-2127</t>
  </si>
  <si>
    <t>北塩原村立さくら小学校</t>
  </si>
  <si>
    <t>966-0404</t>
  </si>
  <si>
    <t>耶麻郡北塩原村大字北山字北畑4275</t>
  </si>
  <si>
    <t>0241-22-1852</t>
  </si>
  <si>
    <t>北塩原村立裏磐梯小学校</t>
  </si>
  <si>
    <t>969-2701</t>
  </si>
  <si>
    <t>耶麻郡北塩原村大字桧原字剣ケ峯1093-732</t>
  </si>
  <si>
    <t>0241-32-2655</t>
  </si>
  <si>
    <t>西会津町立西会津小学校</t>
  </si>
  <si>
    <t>969-4402</t>
  </si>
  <si>
    <t>耶麻郡西会津町尾野本字新森野66</t>
  </si>
  <si>
    <t>0241-45-2044</t>
  </si>
  <si>
    <t>会津坂下町立坂下南小学校</t>
  </si>
  <si>
    <t>969-6553</t>
  </si>
  <si>
    <t>河沼郡会津坂下町字石田甲650</t>
  </si>
  <si>
    <t>0242-83-2046</t>
  </si>
  <si>
    <t>会津坂下町立坂下東小学校</t>
  </si>
  <si>
    <t>969-6531</t>
  </si>
  <si>
    <t>河沼郡会津坂下町字上口705</t>
  </si>
  <si>
    <t>0242-84-3450</t>
  </si>
  <si>
    <t>湯川村立笈川小学校</t>
  </si>
  <si>
    <t>969-3543</t>
  </si>
  <si>
    <t>河沼郡湯川村大字笈川字舘24</t>
  </si>
  <si>
    <t>0241-27-3266</t>
  </si>
  <si>
    <t>湯川村立勝常小学校</t>
  </si>
  <si>
    <t>969-3556</t>
  </si>
  <si>
    <t>河沼郡湯川村大字勝常字堂後827</t>
  </si>
  <si>
    <t>0241-27-4158</t>
  </si>
  <si>
    <t>柳津町立柳津小学校</t>
  </si>
  <si>
    <t>969-7201</t>
  </si>
  <si>
    <t>河沼郡柳津町大字柳津字上村道下乙1580</t>
  </si>
  <si>
    <t>0241-42-2237</t>
  </si>
  <si>
    <t>柳津町立西山小学校</t>
  </si>
  <si>
    <t>969-7321</t>
  </si>
  <si>
    <t>河沼郡柳津町大字砂子原字居平316</t>
  </si>
  <si>
    <t>0241-43-2241</t>
  </si>
  <si>
    <t>会津美里町立高田小学校</t>
  </si>
  <si>
    <t>969-6262</t>
  </si>
  <si>
    <t>大沼郡会津美里町字法憧寺南甲3505</t>
  </si>
  <si>
    <t>0242-54-2242</t>
  </si>
  <si>
    <t>会津美里町立宮川小学校</t>
  </si>
  <si>
    <t>969-6214</t>
  </si>
  <si>
    <t>大沼郡会津美里町冨川字上中川161-1</t>
  </si>
  <si>
    <t>0242-54-2222</t>
  </si>
  <si>
    <t>会津美里町立新鶴小学校</t>
  </si>
  <si>
    <t>969-6403</t>
  </si>
  <si>
    <t>大沼郡会津美里町鶴野辺字北三百刈775</t>
  </si>
  <si>
    <t>0242-78-2005</t>
  </si>
  <si>
    <t>三島町立三島小学校</t>
  </si>
  <si>
    <t>969-7511</t>
  </si>
  <si>
    <t>大沼郡三島町大字宮下字建堀1846</t>
  </si>
  <si>
    <t>0241-52-2442</t>
  </si>
  <si>
    <t>金山町立金山小学校</t>
  </si>
  <si>
    <t>968-0011</t>
  </si>
  <si>
    <t>大沼郡金山町大字川口字馬場324</t>
  </si>
  <si>
    <t>0241-54-2251</t>
  </si>
  <si>
    <t>金山町立横田小学校</t>
  </si>
  <si>
    <t>968-0322</t>
  </si>
  <si>
    <t>大沼郡金山町大字横田字上原1070</t>
  </si>
  <si>
    <t>0241-56-4800</t>
  </si>
  <si>
    <t>昭和村立昭和小学校</t>
  </si>
  <si>
    <t>968-0103</t>
  </si>
  <si>
    <t>大沼郡昭和村大字下中津川字二十苅255</t>
  </si>
  <si>
    <t>0241-57-2202</t>
  </si>
  <si>
    <t>南会津町立田島小学校</t>
  </si>
  <si>
    <t>967-0004</t>
  </si>
  <si>
    <t>南会津郡南会津町田島字会下甲3316</t>
  </si>
  <si>
    <t>0241-62-0042</t>
  </si>
  <si>
    <t>南会津町立田島第二小学校</t>
  </si>
  <si>
    <t>967-0001</t>
  </si>
  <si>
    <t>南会津郡南会津町長野字於三段340</t>
  </si>
  <si>
    <t>0241-62-1004</t>
  </si>
  <si>
    <t>南会津町立桧沢小学校</t>
  </si>
  <si>
    <t>967-0023</t>
  </si>
  <si>
    <t>南会津郡南会津町福米沢字宮ノ前1380</t>
  </si>
  <si>
    <t>0241-62-0302</t>
  </si>
  <si>
    <t>南会津町立荒海小学校</t>
  </si>
  <si>
    <t>967-0013</t>
  </si>
  <si>
    <t>南会津郡南会津町関本字大道上495</t>
  </si>
  <si>
    <t>0241-66-2109</t>
  </si>
  <si>
    <t>南会津町立舘岩小学校</t>
  </si>
  <si>
    <t>967-0304</t>
  </si>
  <si>
    <t>南会津郡南会津町松戸原3</t>
  </si>
  <si>
    <t>0241-78-2008</t>
  </si>
  <si>
    <t>南会津町立伊南小学校</t>
  </si>
  <si>
    <t>967-0501</t>
  </si>
  <si>
    <t>南会津郡南会津町古町字石原525</t>
  </si>
  <si>
    <t>0241-76-2204</t>
  </si>
  <si>
    <t>南会津町立南郷小学校</t>
  </si>
  <si>
    <t>967-0611</t>
  </si>
  <si>
    <t>南会津郡南会津町山口字舟場885-1</t>
  </si>
  <si>
    <t>0241-72-2404</t>
  </si>
  <si>
    <t>下郷町立旭田小学校</t>
  </si>
  <si>
    <t>969-5345</t>
  </si>
  <si>
    <t>南会津郡下郷町大字塩生字金堀場1935-1</t>
  </si>
  <si>
    <t>0241-67-2328</t>
  </si>
  <si>
    <t>下郷町立江川小学校</t>
  </si>
  <si>
    <t>969-5206</t>
  </si>
  <si>
    <t>南会津郡下郷町大字湯野上字杉ノ内乙548</t>
  </si>
  <si>
    <t>0241-68-2504</t>
  </si>
  <si>
    <t>下郷町立楢原小学校</t>
  </si>
  <si>
    <t>969-5311</t>
  </si>
  <si>
    <t>南会津郡下郷町大字豊成字山崎6407-2</t>
  </si>
  <si>
    <t>0241-67-4000</t>
  </si>
  <si>
    <t>檜枝岐村立檜枝岐小学校</t>
  </si>
  <si>
    <t>967-0525</t>
  </si>
  <si>
    <t>南会津郡檜枝岐村字下ノ原939</t>
  </si>
  <si>
    <t>0241-75-2343</t>
  </si>
  <si>
    <t>只見町立只見小学校</t>
  </si>
  <si>
    <t>968-0421</t>
  </si>
  <si>
    <t>南会津郡只見町大字只見字上ノ原1735-1</t>
  </si>
  <si>
    <t>0241-82-2241</t>
  </si>
  <si>
    <t>只見町立朝日小学校</t>
  </si>
  <si>
    <t>968-0441</t>
  </si>
  <si>
    <t>南会津郡只見町大字黒谷字九日田230-1</t>
  </si>
  <si>
    <t>0241-84-2023</t>
  </si>
  <si>
    <t>只見町立明和小学校</t>
  </si>
  <si>
    <t>968-0601</t>
  </si>
  <si>
    <t>0241-86-2216</t>
  </si>
  <si>
    <t>新地町立福田小学校</t>
  </si>
  <si>
    <t>979-2708</t>
  </si>
  <si>
    <t>相馬郡新地町大字福田字中里16</t>
  </si>
  <si>
    <t>0244-62-2303</t>
  </si>
  <si>
    <t>新地町立新地小学校</t>
  </si>
  <si>
    <t>979-2702</t>
  </si>
  <si>
    <t>相馬郡新地町谷地小屋字愛宕1</t>
  </si>
  <si>
    <t>0244-62-2006</t>
  </si>
  <si>
    <t>新地町立駒ケ嶺小学校</t>
  </si>
  <si>
    <t>979-2611</t>
  </si>
  <si>
    <t>相馬郡新地町駒ケ嶺字新町前52</t>
  </si>
  <si>
    <t>0244-62-3007</t>
  </si>
  <si>
    <t>相馬市立大野小学校</t>
  </si>
  <si>
    <t>976-0007</t>
  </si>
  <si>
    <t>相馬市大坪字東畑7</t>
  </si>
  <si>
    <t>0244-35-2073</t>
  </si>
  <si>
    <t>相馬市立山上小学校</t>
  </si>
  <si>
    <t>976-0151</t>
  </si>
  <si>
    <t>相馬市山上字柳下32-2</t>
  </si>
  <si>
    <t>0244-32-5002</t>
  </si>
  <si>
    <t>相馬市立八幡小学校</t>
  </si>
  <si>
    <t>979-2533</t>
  </si>
  <si>
    <t>相馬市坪田字清水前9-3</t>
  </si>
  <si>
    <t>0244-35-3208</t>
  </si>
  <si>
    <t>相馬市立中村第一小学校</t>
  </si>
  <si>
    <t>976-0042</t>
  </si>
  <si>
    <t>相馬市中村字大手先1</t>
  </si>
  <si>
    <t>0244-35-3168・3169</t>
  </si>
  <si>
    <t>相馬市立中村第二小学校</t>
  </si>
  <si>
    <t>976-0022</t>
  </si>
  <si>
    <t>相馬市尾浜字細田1</t>
  </si>
  <si>
    <t>0244-38-8104</t>
  </si>
  <si>
    <t>相馬市立桜丘小学校</t>
  </si>
  <si>
    <t>相馬市中村字桜ケ丘179</t>
  </si>
  <si>
    <t>0244-35-3148・3149</t>
  </si>
  <si>
    <t>相馬市立飯豊小学校</t>
  </si>
  <si>
    <t>976-0032</t>
  </si>
  <si>
    <t>相馬市大曲字天神前42</t>
  </si>
  <si>
    <t>0244-35-3209</t>
  </si>
  <si>
    <t>相馬市立磯部小学校</t>
  </si>
  <si>
    <t>979-2501</t>
  </si>
  <si>
    <t>相馬市磯部字上ノ台467-2</t>
  </si>
  <si>
    <t>0244-33-5009</t>
  </si>
  <si>
    <t>相馬市立日立木小学校</t>
  </si>
  <si>
    <t>979-2522</t>
  </si>
  <si>
    <t>相馬市日下石字神明前14</t>
  </si>
  <si>
    <t>0244-35-2906</t>
  </si>
  <si>
    <t>南相馬市立原町第一小学校</t>
  </si>
  <si>
    <t>975-0002</t>
  </si>
  <si>
    <t>南相馬市原町区東町2丁目66</t>
  </si>
  <si>
    <t>0244-22-5166</t>
  </si>
  <si>
    <t>南相馬市立原町第二小学校</t>
  </si>
  <si>
    <t>975-0006</t>
  </si>
  <si>
    <t>南相馬市原町区橋本町1丁目101</t>
  </si>
  <si>
    <t>0244-22-4114</t>
  </si>
  <si>
    <t>南相馬市立原町第三小学校</t>
  </si>
  <si>
    <t>975-0013</t>
  </si>
  <si>
    <t>南相馬市原町区上町1丁目13</t>
  </si>
  <si>
    <t>0244-22-4141</t>
  </si>
  <si>
    <t>南相馬市立高平小学校</t>
  </si>
  <si>
    <t>975-0024</t>
  </si>
  <si>
    <t>南相馬市原町区下北高平字古舘22</t>
  </si>
  <si>
    <t>0244-22-3420</t>
  </si>
  <si>
    <t>南相馬市立大甕小学校</t>
  </si>
  <si>
    <t>975-0049</t>
  </si>
  <si>
    <t>南相馬市原町区大甕字鶴蒔8</t>
  </si>
  <si>
    <t>0244-22-3881</t>
  </si>
  <si>
    <t>南相馬市立太田小学校</t>
  </si>
  <si>
    <t>975-0053</t>
  </si>
  <si>
    <t>南相馬市原町区益田字塩釜236</t>
  </si>
  <si>
    <t>0244-22-3822</t>
  </si>
  <si>
    <t>南相馬市立石神第一小学校</t>
  </si>
  <si>
    <t>975-0072</t>
  </si>
  <si>
    <t>南相馬市原町区北長野字北原田288</t>
  </si>
  <si>
    <t>0244-22-2829</t>
  </si>
  <si>
    <t>南相馬市立石神第二小学校</t>
  </si>
  <si>
    <t>975-0061</t>
  </si>
  <si>
    <t>南相馬市原町区大木戸字西原1</t>
  </si>
  <si>
    <t>0244-22-2724</t>
  </si>
  <si>
    <t>南相馬市立鹿島小学校</t>
  </si>
  <si>
    <t>979-2335</t>
  </si>
  <si>
    <t>南相馬市鹿島区鹿島字広町13</t>
  </si>
  <si>
    <t>0244-46-2240</t>
  </si>
  <si>
    <t>南相馬市立上真野小学校</t>
  </si>
  <si>
    <t>979-2451</t>
  </si>
  <si>
    <t>南相馬市鹿島区浮田字一丁田81</t>
  </si>
  <si>
    <t>0244-47-2226</t>
  </si>
  <si>
    <t>南相馬市立小高小学校</t>
  </si>
  <si>
    <t>979-2113</t>
  </si>
  <si>
    <t>南相馬市小高区関場1丁目77-1</t>
  </si>
  <si>
    <t>0244-44-2022</t>
  </si>
  <si>
    <t>浪江町立なみえ創成小学校</t>
  </si>
  <si>
    <t>979-1513</t>
  </si>
  <si>
    <t>双葉郡浪江町大字幾世橋字来福寺西73</t>
  </si>
  <si>
    <t>0240-23-5335</t>
  </si>
  <si>
    <t>葛尾村立葛尾小学校</t>
  </si>
  <si>
    <t>979-1602</t>
  </si>
  <si>
    <t>双葉郡葛尾村大字落合字西ノ内50</t>
  </si>
  <si>
    <t>0240-29-2003</t>
  </si>
  <si>
    <t>双葉町立双葉南小学校</t>
  </si>
  <si>
    <t>974-8232</t>
  </si>
  <si>
    <t>いわき市錦町御宝殿56</t>
  </si>
  <si>
    <t>0246-88-8086</t>
  </si>
  <si>
    <t>双葉町立双葉北小学校</t>
  </si>
  <si>
    <t>969-3411</t>
  </si>
  <si>
    <t>会津若松市河東町大田原字村中186</t>
  </si>
  <si>
    <t>0242-76-1821</t>
  </si>
  <si>
    <t>979-1111</t>
  </si>
  <si>
    <t>0240-22-2014</t>
  </si>
  <si>
    <t>0240-38-2004</t>
  </si>
  <si>
    <t>979-0604</t>
  </si>
  <si>
    <t>双葉郡楢葉町大字北田字鐘突堂2-1</t>
  </si>
  <si>
    <t>0240-25-8810</t>
  </si>
  <si>
    <t>広野町立広野小学校</t>
  </si>
  <si>
    <t>979-0408</t>
  </si>
  <si>
    <t>双葉郡広野町中央台三丁目1</t>
  </si>
  <si>
    <t>0240-27-2332</t>
  </si>
  <si>
    <t>いわき市立平第一小学校</t>
  </si>
  <si>
    <t>970-8026</t>
  </si>
  <si>
    <t>いわき市平字揚土5</t>
  </si>
  <si>
    <t>0246-23-1101</t>
  </si>
  <si>
    <t>いわき市立平第二小学校</t>
  </si>
  <si>
    <t>いわき市平梅香町7-1</t>
  </si>
  <si>
    <t>0246-23-2413</t>
  </si>
  <si>
    <t>いわき市立平第三小学校</t>
  </si>
  <si>
    <t>いわき市平字作町3丁目4-2</t>
  </si>
  <si>
    <t>0246-22-1021</t>
  </si>
  <si>
    <t>いわき市立平第四小学校</t>
  </si>
  <si>
    <t>970-8003</t>
  </si>
  <si>
    <t>いわき市平下平窪字諸荷５９番地の１</t>
  </si>
  <si>
    <t>0246-25-2739</t>
  </si>
  <si>
    <t>いわき市立平第五小学校</t>
  </si>
  <si>
    <t>970-8032</t>
  </si>
  <si>
    <t>いわき市平下荒川字川前５４番地の１</t>
  </si>
  <si>
    <t>0246-25-3265</t>
  </si>
  <si>
    <t>いわき市立平第六小学校</t>
  </si>
  <si>
    <t>970-8021</t>
  </si>
  <si>
    <t>いわき市平中神谷字石脇22</t>
  </si>
  <si>
    <t>0246-34-2207</t>
  </si>
  <si>
    <t>いわき市立郷ケ丘小学校</t>
  </si>
  <si>
    <t>970-8045</t>
  </si>
  <si>
    <t>いわき市郷ケ丘3丁目50-18</t>
  </si>
  <si>
    <t>0246-28-1341</t>
  </si>
  <si>
    <t>いわき市立中央台北小学校</t>
  </si>
  <si>
    <t>970-8044</t>
  </si>
  <si>
    <t>いわき市中央台飯野三丁目2番地の1</t>
  </si>
  <si>
    <t>0246-29-3333</t>
  </si>
  <si>
    <t>いわき市立中央台南小学校</t>
  </si>
  <si>
    <t>970-8043</t>
  </si>
  <si>
    <t>いわき市中央台鹿島二丁目1番地の1</t>
  </si>
  <si>
    <t>0246-31-1020</t>
  </si>
  <si>
    <t>いわき市立中央台東小学校</t>
  </si>
  <si>
    <t>970-8047</t>
  </si>
  <si>
    <t>いわき市中央台高久二丁目24</t>
  </si>
  <si>
    <t>0246-46-0630</t>
  </si>
  <si>
    <t>いわき市立豊間小学校</t>
  </si>
  <si>
    <t>970-0223</t>
  </si>
  <si>
    <t>いわき市平薄磯字南作３５８番地の１</t>
  </si>
  <si>
    <t>0246-39-2050</t>
  </si>
  <si>
    <t>いわき市立高久小学校</t>
  </si>
  <si>
    <t>970-0221</t>
  </si>
  <si>
    <t>いわき市平下高久字原極４６番地の１</t>
  </si>
  <si>
    <t>0246-39-2150</t>
  </si>
  <si>
    <t>いわき市立夏井小学校</t>
  </si>
  <si>
    <t>970-0104</t>
  </si>
  <si>
    <t>いわき市平上大越字塚越1</t>
  </si>
  <si>
    <t>0246-34-3226</t>
  </si>
  <si>
    <t>いわき市立草野小学校</t>
  </si>
  <si>
    <t>970-0101</t>
  </si>
  <si>
    <t>いわき市平下神谷字宿25</t>
  </si>
  <si>
    <t>いわき市立赤井小学校</t>
  </si>
  <si>
    <t>979-3131</t>
  </si>
  <si>
    <t>いわき市平赤井字田町49</t>
  </si>
  <si>
    <t>0246-25-2897</t>
  </si>
  <si>
    <t>いわき市立四倉小学校</t>
  </si>
  <si>
    <t>979-0201</t>
  </si>
  <si>
    <t>いわき市四倉町字西4丁目3-3</t>
  </si>
  <si>
    <t>0246-32-2017</t>
  </si>
  <si>
    <t>いわき市立大浦小学校</t>
  </si>
  <si>
    <t>979-0206</t>
  </si>
  <si>
    <t>いわき市四倉町狐塚字松橋２７番地</t>
  </si>
  <si>
    <t>0246-32-2401</t>
  </si>
  <si>
    <t>いわき市立久之浜第一小学校</t>
  </si>
  <si>
    <t>979-0333</t>
  </si>
  <si>
    <t>いわき市久之浜町久之浜字糠塚３番地の１</t>
  </si>
  <si>
    <t>0246-82-3011</t>
  </si>
  <si>
    <t>いわき市立久之浜第二小学校</t>
  </si>
  <si>
    <t>979-0338</t>
  </si>
  <si>
    <t>いわき市大久町大久字矢ノ目沢２番地の１</t>
  </si>
  <si>
    <t>0246-82-3041</t>
  </si>
  <si>
    <t>いわき市立小川小学校</t>
  </si>
  <si>
    <t>979-3112</t>
  </si>
  <si>
    <t>いわき市小川町上平字田之尻４番地</t>
  </si>
  <si>
    <t>0246-83-0156</t>
  </si>
  <si>
    <t>いわき市立小玉小学校</t>
  </si>
  <si>
    <t>979-3121</t>
  </si>
  <si>
    <t>いわき市小川町西小川字小玉２番地の１</t>
  </si>
  <si>
    <t>0246-83-0027</t>
  </si>
  <si>
    <t>いわき市立内町小学校</t>
  </si>
  <si>
    <t>973-8404</t>
  </si>
  <si>
    <t>いわき市内郷内町水之出３７番地</t>
  </si>
  <si>
    <t>0246-26-3528</t>
  </si>
  <si>
    <t>いわき市立綴小学校</t>
  </si>
  <si>
    <t>973-8403</t>
  </si>
  <si>
    <t>いわき市内郷綴町秋山88</t>
  </si>
  <si>
    <t>0246-26-3905</t>
  </si>
  <si>
    <t>いわき市立御厩小学校</t>
  </si>
  <si>
    <t>973-8402</t>
  </si>
  <si>
    <t>いわき市内郷御廐町2丁目121</t>
  </si>
  <si>
    <t>0246-26-2297</t>
  </si>
  <si>
    <t>いわき市立高坂小学校</t>
  </si>
  <si>
    <t>973-8408</t>
  </si>
  <si>
    <t>いわき市内郷高坂町台３５番地</t>
  </si>
  <si>
    <t>0246-26-3508</t>
  </si>
  <si>
    <t>いわき市立宮小学校</t>
  </si>
  <si>
    <t>973-8407</t>
  </si>
  <si>
    <t>いわき市内郷宮町滝１２番地の４</t>
  </si>
  <si>
    <t>0246-26-3529</t>
  </si>
  <si>
    <t>いわき市立高野小学校</t>
  </si>
  <si>
    <t>973-8406</t>
  </si>
  <si>
    <t>いわき市内郷高野町中倉８２番地の３</t>
  </si>
  <si>
    <t>0246-26-2233</t>
  </si>
  <si>
    <t>いわき市立好間第一小学校</t>
  </si>
  <si>
    <t>970-1153</t>
  </si>
  <si>
    <t>いわき市好間町上好間字馬場前１４番地</t>
  </si>
  <si>
    <t>0246-36-2202</t>
  </si>
  <si>
    <t>いわき市立好間第二小学校</t>
  </si>
  <si>
    <t>970-1142</t>
  </si>
  <si>
    <t>いわき市好間町今新田字手倉2</t>
  </si>
  <si>
    <t>0246-25-2549</t>
  </si>
  <si>
    <t>いわき市立好間第四小学校</t>
  </si>
  <si>
    <t>970-1147</t>
  </si>
  <si>
    <t>いわき市好間町大利字戸作田６５番地</t>
  </si>
  <si>
    <t>0246-36-2805</t>
  </si>
  <si>
    <t>いわき市立三和小学校</t>
  </si>
  <si>
    <t>970-1372</t>
  </si>
  <si>
    <t>0246-86-2032</t>
  </si>
  <si>
    <t>いわき市立小名浜第一小学校</t>
  </si>
  <si>
    <t>971-8151</t>
  </si>
  <si>
    <t>いわき市小名浜岡小名字台ノ上１番地の１</t>
  </si>
  <si>
    <t>0246-54-2626</t>
  </si>
  <si>
    <t>いわき市立小名浜第二小学校</t>
  </si>
  <si>
    <t>971-8165</t>
  </si>
  <si>
    <t>いわき市小名浜愛宕町3-2</t>
  </si>
  <si>
    <t>0246-54-3342</t>
  </si>
  <si>
    <t>いわき市立小名浜第三小学校</t>
  </si>
  <si>
    <t>971-8124</t>
  </si>
  <si>
    <t>いわき市小名浜住吉字搦町７番地の１</t>
  </si>
  <si>
    <t>0246-58-3343</t>
  </si>
  <si>
    <t>いわき市立小名浜東小学校</t>
  </si>
  <si>
    <t>971-8161</t>
  </si>
  <si>
    <t>いわき市小名浜諏訪町37-1</t>
  </si>
  <si>
    <t>0246-54-3344</t>
  </si>
  <si>
    <t>いわき市立小名浜西小学校</t>
  </si>
  <si>
    <t>971-8111</t>
  </si>
  <si>
    <t>いわき市小名浜大原字小滝山3</t>
  </si>
  <si>
    <t>0246-92-4013</t>
  </si>
  <si>
    <t>いわき市立鹿島小学校</t>
  </si>
  <si>
    <t>971-8141</t>
  </si>
  <si>
    <t>いわき市鹿島町走熊字中島１番地の１</t>
  </si>
  <si>
    <t>0246-29-2052</t>
  </si>
  <si>
    <t>いわき市立江名小学校</t>
  </si>
  <si>
    <t>970-0311</t>
  </si>
  <si>
    <t>いわき市江名字天ケ作１５４番地</t>
  </si>
  <si>
    <t>0246-55-7042</t>
  </si>
  <si>
    <t>いわき市立永崎小学校</t>
  </si>
  <si>
    <t>970-0315</t>
  </si>
  <si>
    <t>いわき市永崎字川畑１５９番地の５</t>
  </si>
  <si>
    <t>0246-55-7044</t>
  </si>
  <si>
    <t>いわき市立泉小学校</t>
  </si>
  <si>
    <t>971-8185</t>
  </si>
  <si>
    <t>いわき市泉町字小山48-2</t>
  </si>
  <si>
    <t>0246-56-6041</t>
  </si>
  <si>
    <t>いわき市立泉北小学校</t>
  </si>
  <si>
    <t>971-8186</t>
  </si>
  <si>
    <t>いわき市泉町玉露字定田69</t>
  </si>
  <si>
    <t>0246-56-1173</t>
  </si>
  <si>
    <t>いわき市立渡辺小学校</t>
  </si>
  <si>
    <t>972-8334</t>
  </si>
  <si>
    <t>いわき市渡辺町田部字岸１７番地の１</t>
  </si>
  <si>
    <t>0246-96-6042</t>
  </si>
  <si>
    <t>いわき市立湯本第一小学校</t>
  </si>
  <si>
    <t>972-8321</t>
  </si>
  <si>
    <t>いわき市常磐湯本町栄田１１番地の１０</t>
  </si>
  <si>
    <t>0246-43-3009</t>
  </si>
  <si>
    <t>いわき市立湯本第二小学校</t>
  </si>
  <si>
    <t>いわき市常磐湯本町日渡３５番地</t>
  </si>
  <si>
    <t>0246-43-2073</t>
  </si>
  <si>
    <t>いわき市立湯本第三小学校</t>
  </si>
  <si>
    <t>972-8311</t>
  </si>
  <si>
    <t>いわき市常磐水野谷町竜ケ沢３６番地</t>
  </si>
  <si>
    <t>0246-43-2442</t>
  </si>
  <si>
    <t>いわき市立長倉小学校</t>
  </si>
  <si>
    <t>972-8322</t>
  </si>
  <si>
    <t>いわき市常磐上湯長谷町上ノ台９９番地の２</t>
  </si>
  <si>
    <t>いわき市立磐崎小学校</t>
  </si>
  <si>
    <t>972-8317</t>
  </si>
  <si>
    <t>いわき市常磐下湯長谷町勝善１４番地の１３</t>
  </si>
  <si>
    <t>0246-42-3271</t>
  </si>
  <si>
    <t>いわき市立藤原小学校</t>
  </si>
  <si>
    <t>972-8326</t>
  </si>
  <si>
    <t>0246-42-3236</t>
  </si>
  <si>
    <t>いわき市立植田小学校</t>
  </si>
  <si>
    <t>974-8212</t>
  </si>
  <si>
    <t>いわき市東田町向山１番地</t>
  </si>
  <si>
    <t>0246-63-4000</t>
  </si>
  <si>
    <t>いわき市立汐見が丘小学校</t>
  </si>
  <si>
    <t>974-8221</t>
  </si>
  <si>
    <t>いわき市小浜町西ノ作３５８番地</t>
  </si>
  <si>
    <t>0246-63-8773</t>
  </si>
  <si>
    <t>いわき市立錦小学校</t>
  </si>
  <si>
    <t>いわき市錦町鳥居東１番地の１</t>
  </si>
  <si>
    <t>0246-63-6434</t>
  </si>
  <si>
    <t>いわき市立錦東小学校</t>
  </si>
  <si>
    <t>いわき市錦町鷺内64-5</t>
  </si>
  <si>
    <t>0246-63-9828</t>
  </si>
  <si>
    <t>いわき市立菊田小学校</t>
  </si>
  <si>
    <t>974-8241</t>
  </si>
  <si>
    <t>いわき市山田町林崎前５６番地</t>
  </si>
  <si>
    <t>0246-62-2915</t>
  </si>
  <si>
    <t>いわき市立勿来第一小学校</t>
  </si>
  <si>
    <t>979-0141</t>
  </si>
  <si>
    <t>いわき市勿来町窪田伊賀屋敷１番地の１</t>
  </si>
  <si>
    <t>0246-64-7621</t>
  </si>
  <si>
    <t>いわき市立勿来第二小学校</t>
  </si>
  <si>
    <t>979-0146</t>
  </si>
  <si>
    <t>いわき市勿来町関田和久７５番地</t>
  </si>
  <si>
    <t>0246-65-2622</t>
  </si>
  <si>
    <t>いわき市立勿来第三小学校</t>
  </si>
  <si>
    <t>979-0142</t>
  </si>
  <si>
    <t>いわき市勿来町酒井北ノ内1</t>
  </si>
  <si>
    <t>0246-65-2623</t>
  </si>
  <si>
    <t>いわき市立川部小学校</t>
  </si>
  <si>
    <t>979-0153</t>
  </si>
  <si>
    <t>いわき市川部町川原65-1</t>
  </si>
  <si>
    <t>0246-64-7624</t>
  </si>
  <si>
    <t>いわき市立田人小学校</t>
  </si>
  <si>
    <t>974-0151</t>
  </si>
  <si>
    <t>いわき市田人町黒田字中野１８番地の１</t>
  </si>
  <si>
    <t>0246-69-2009</t>
  </si>
  <si>
    <t>960-8162</t>
  </si>
  <si>
    <t>福島市南町480</t>
  </si>
  <si>
    <t>024-546-3504</t>
  </si>
  <si>
    <t>960-8133</t>
  </si>
  <si>
    <t>福島市桜木町5-20</t>
  </si>
  <si>
    <t>024-534-2166</t>
  </si>
  <si>
    <t>960-8214</t>
  </si>
  <si>
    <t>福島市古川44-2</t>
  </si>
  <si>
    <t>024-534-3171・3180</t>
  </si>
  <si>
    <t>960-8013</t>
  </si>
  <si>
    <t>福島市南平5-8</t>
  </si>
  <si>
    <t>024-535-4240・3877</t>
  </si>
  <si>
    <t>960-8067</t>
  </si>
  <si>
    <t>福島市須川町1-33</t>
  </si>
  <si>
    <t>024-534-6171</t>
  </si>
  <si>
    <t>福島市渡利字平内町106</t>
  </si>
  <si>
    <t>024-523-5500</t>
  </si>
  <si>
    <t>福島市蓬莱町5-14-1</t>
  </si>
  <si>
    <t>024-548-5670</t>
  </si>
  <si>
    <t>福島市南沢又字清水端23</t>
  </si>
  <si>
    <t>024-559-0085</t>
  </si>
  <si>
    <t>福島市笹谷字島原2</t>
  </si>
  <si>
    <t>024-557-6018</t>
  </si>
  <si>
    <t>024-553-5049</t>
  </si>
  <si>
    <t>福島市上名倉字道上6</t>
  </si>
  <si>
    <t>024-593-1049</t>
  </si>
  <si>
    <t>福島市飯坂町字館11</t>
  </si>
  <si>
    <t>024-542-4284</t>
  </si>
  <si>
    <t>福島市飯坂町平野字舘ノ前3-3</t>
  </si>
  <si>
    <t>024-542-3074</t>
  </si>
  <si>
    <t>福島市飯坂町湯野字大平2</t>
  </si>
  <si>
    <t>024-542-4641</t>
  </si>
  <si>
    <t>福島市松川町字上桜内3-4</t>
  </si>
  <si>
    <t>024-567-2040</t>
  </si>
  <si>
    <t>福島市大森字南内町31-1</t>
  </si>
  <si>
    <t>024-546-7693</t>
  </si>
  <si>
    <t>福島市笹木野字市街道28-1</t>
  </si>
  <si>
    <t>024-531-0031</t>
  </si>
  <si>
    <t>福島市町庭坂字原田8</t>
  </si>
  <si>
    <t>024-591-1109</t>
  </si>
  <si>
    <t>960-1301</t>
  </si>
  <si>
    <t>福島市飯野町字西志保井1-1</t>
  </si>
  <si>
    <t>024-562-2325</t>
  </si>
  <si>
    <t>960-1464</t>
  </si>
  <si>
    <t>伊達郡川俣町字宮ノ脇14</t>
  </si>
  <si>
    <t>024-566-4111・4112</t>
  </si>
  <si>
    <t>024-563-2104</t>
  </si>
  <si>
    <t>伊達市立伊達中学校</t>
  </si>
  <si>
    <t>960-0502</t>
  </si>
  <si>
    <t>伊達市箱崎字沖110</t>
  </si>
  <si>
    <t>024-583-3025</t>
  </si>
  <si>
    <t>伊達市立梁川中学校</t>
  </si>
  <si>
    <t>960-0733</t>
  </si>
  <si>
    <t>伊達市梁川町字菖蒲沢141-6</t>
  </si>
  <si>
    <t>024-577-2161・2162</t>
  </si>
  <si>
    <t>伊達市立松陽中学校</t>
  </si>
  <si>
    <t>960-0675</t>
  </si>
  <si>
    <t>伊達市保原町大柳字向山1</t>
  </si>
  <si>
    <t>024-575-3204</t>
  </si>
  <si>
    <t>伊達市立桃陵中学校</t>
  </si>
  <si>
    <t>960-0644</t>
  </si>
  <si>
    <t>伊達市保原町字豊田1-1</t>
  </si>
  <si>
    <t>024-576-6353</t>
  </si>
  <si>
    <t>伊達市立霊山中学校</t>
  </si>
  <si>
    <t>伊達市霊山町掛田字下川原30</t>
  </si>
  <si>
    <t>024-586-1327</t>
  </si>
  <si>
    <t>伊達市立月舘学園中学校</t>
  </si>
  <si>
    <t>024-571-1227</t>
  </si>
  <si>
    <t>桑折町立醸芳中学校</t>
  </si>
  <si>
    <t>969-1661</t>
  </si>
  <si>
    <t>伊達郡桑折町大字上郡字柳下5</t>
  </si>
  <si>
    <t>024-582-3162</t>
  </si>
  <si>
    <t>国見町立県北中学校</t>
  </si>
  <si>
    <t>969-1731</t>
  </si>
  <si>
    <t>伊達郡国見町大字森山字西上野20</t>
  </si>
  <si>
    <t>024-585-2372</t>
  </si>
  <si>
    <t>二本松市立二本松第一中学校</t>
  </si>
  <si>
    <t>二本松市郭内2丁目56-1</t>
  </si>
  <si>
    <t>0243-23-0870</t>
  </si>
  <si>
    <t>二本松市立二本松第二中学校</t>
  </si>
  <si>
    <t>964-0955</t>
  </si>
  <si>
    <t>二本松市沖3丁目301</t>
  </si>
  <si>
    <t>0243-22-1006</t>
  </si>
  <si>
    <t>二本松市立二本松第三中学校</t>
  </si>
  <si>
    <t>964-0884</t>
  </si>
  <si>
    <t>二本松市大作165</t>
  </si>
  <si>
    <t>0243-22-8349</t>
  </si>
  <si>
    <t>二本松市立安達中学校</t>
  </si>
  <si>
    <t>二本松市油井字田向100</t>
  </si>
  <si>
    <t>0243-53-2104・2105</t>
  </si>
  <si>
    <t>二本松市立小浜中学校</t>
  </si>
  <si>
    <t>二本松市小浜字反町411</t>
  </si>
  <si>
    <t>0243-55-2236</t>
  </si>
  <si>
    <t>二本松市立岩代中学校</t>
  </si>
  <si>
    <t>二本松市西新殿字一本木188</t>
  </si>
  <si>
    <t>0243-57-2203</t>
  </si>
  <si>
    <t>二本松市立東和中学校</t>
  </si>
  <si>
    <t>二本松市針道字大町西1</t>
  </si>
  <si>
    <t>大玉村立大玉中学校</t>
  </si>
  <si>
    <t>安達郡大玉村玉井字的場93</t>
  </si>
  <si>
    <t>0243-48-3300</t>
  </si>
  <si>
    <t>本宮市立本宮第一中学校</t>
  </si>
  <si>
    <t>本宮市本宮字懸鉄15</t>
  </si>
  <si>
    <t>0243-33-2249・2251</t>
  </si>
  <si>
    <t>本宮市立本宮第二中学校</t>
  </si>
  <si>
    <t>0243-33-3235</t>
  </si>
  <si>
    <t>本宮市立白沢中学校</t>
  </si>
  <si>
    <t>本宮市白岩字柳内835</t>
  </si>
  <si>
    <t>0243-44-2009</t>
  </si>
  <si>
    <t>郡山市立日和田中学校</t>
  </si>
  <si>
    <t>郡山市日和田町字中林27</t>
  </si>
  <si>
    <t>024-958-5496</t>
  </si>
  <si>
    <t>郡山市立行健中学校</t>
  </si>
  <si>
    <t>郡山市富久山町久保田字大原16</t>
  </si>
  <si>
    <t>024-932-1815・1840</t>
  </si>
  <si>
    <t>郡山市立明健中学校</t>
  </si>
  <si>
    <t>024-935-1071</t>
  </si>
  <si>
    <t>郡山市立安積中学校</t>
  </si>
  <si>
    <t>963-0106</t>
  </si>
  <si>
    <t>郡山市成山町1</t>
  </si>
  <si>
    <t>024-945-1489・46-2733</t>
  </si>
  <si>
    <t>郡山市立安積第二中学校</t>
  </si>
  <si>
    <t>郡山市安積町成田字兎田向1-1</t>
  </si>
  <si>
    <t>024-947-1124</t>
  </si>
  <si>
    <t>郡山市立三穂田中学校</t>
  </si>
  <si>
    <t>郡山市三穂田町富岡字葛幡20</t>
  </si>
  <si>
    <t>024-954-2320</t>
  </si>
  <si>
    <t>郡山市立逢瀬中学校</t>
  </si>
  <si>
    <t>郡山市逢瀬町多田野字長倉山1-1</t>
  </si>
  <si>
    <t>024-957-2213・3303</t>
  </si>
  <si>
    <t>郡山市立片平中学校</t>
  </si>
  <si>
    <t>郡山市片平町字大笠松4</t>
  </si>
  <si>
    <t>024-951-5895</t>
  </si>
  <si>
    <t>郡山市立喜久田中学校</t>
  </si>
  <si>
    <t>郡山市喜久田町堀之内字下上ノ台19</t>
  </si>
  <si>
    <t>024-959-2204</t>
  </si>
  <si>
    <t>郡山市立熱海中学校</t>
  </si>
  <si>
    <t>963-1303</t>
  </si>
  <si>
    <t>郡山市熱海町玉川字阿曽沢山19-2</t>
  </si>
  <si>
    <t>024-984-3167・3169</t>
  </si>
  <si>
    <t>郡山市立守山中学校</t>
  </si>
  <si>
    <t>963-1162</t>
  </si>
  <si>
    <t>郡山市田村町山中字団子田177-2</t>
  </si>
  <si>
    <t>024-955-3108</t>
  </si>
  <si>
    <t>郡山市立高瀬中学校</t>
  </si>
  <si>
    <t>郡山市田村町上行合字北山田1</t>
  </si>
  <si>
    <t>024-955-3123</t>
  </si>
  <si>
    <t>郡山市立郡山第一中学校</t>
  </si>
  <si>
    <t>963-8862</t>
  </si>
  <si>
    <t>郡山市菜根2丁目1-31</t>
  </si>
  <si>
    <t>024-932-5312・5313</t>
  </si>
  <si>
    <t>郡山市立郡山第二中学校</t>
  </si>
  <si>
    <t>963-8013</t>
  </si>
  <si>
    <t>郡山市神明町5-10</t>
  </si>
  <si>
    <t>024-932-5314・5315</t>
  </si>
  <si>
    <t>郡山市立郡山第三中学校</t>
  </si>
  <si>
    <t>郡山市菜根3丁目1-13</t>
  </si>
  <si>
    <t>024-932-5316・5317</t>
  </si>
  <si>
    <t>郡山市立郡山第四中学校</t>
  </si>
  <si>
    <t>963-8803</t>
  </si>
  <si>
    <t>郡山市横塚6丁目25-31</t>
  </si>
  <si>
    <t>024-944-3610・1692</t>
  </si>
  <si>
    <t>郡山市立郡山第五中学校</t>
  </si>
  <si>
    <t>963-8021</t>
  </si>
  <si>
    <t>郡山市桜木2丁目20-5</t>
  </si>
  <si>
    <t>024-932-5319・5320</t>
  </si>
  <si>
    <t>郡山市立郡山第六中学校</t>
  </si>
  <si>
    <t>郡山市富田町字十文字2</t>
  </si>
  <si>
    <t>024-951-6424・0264</t>
  </si>
  <si>
    <t>郡山市立郡山第七中学校</t>
  </si>
  <si>
    <t>024-951-8200・1884</t>
  </si>
  <si>
    <t>郡山市立緑ケ丘中学校</t>
  </si>
  <si>
    <t>963-0701</t>
  </si>
  <si>
    <t>郡山市緑ｹ丘西4丁目1-1</t>
  </si>
  <si>
    <t>024-956-2080</t>
  </si>
  <si>
    <t>郡山市立富田中学校</t>
  </si>
  <si>
    <t>郡山市富田町細田83-1</t>
  </si>
  <si>
    <t>024-938-7521・7522</t>
  </si>
  <si>
    <t>郡山市立大槻中学校</t>
  </si>
  <si>
    <t>郡山市大槻町西ノ宮西4-1</t>
  </si>
  <si>
    <t>024-951-2513・3521</t>
  </si>
  <si>
    <t>郡山市立小原田中学校</t>
  </si>
  <si>
    <t>郡山市小原田3丁目20-41</t>
  </si>
  <si>
    <t>024-944-3414・5225</t>
  </si>
  <si>
    <t>郡山市立宮城中学校</t>
  </si>
  <si>
    <t>郡山市中田町高倉字古御舘178-1</t>
  </si>
  <si>
    <t>024-944-3855</t>
  </si>
  <si>
    <t>郡山市立御舘中学校</t>
  </si>
  <si>
    <t>郡山市中田町中津川字町田前388</t>
  </si>
  <si>
    <t>024-973-3341</t>
  </si>
  <si>
    <t>須賀川市立第一中学校</t>
  </si>
  <si>
    <t>962-0024</t>
  </si>
  <si>
    <t>須賀川市稲荷町130</t>
  </si>
  <si>
    <t>0248-73-3535・75-4885</t>
  </si>
  <si>
    <t>須賀川市立第二中学校</t>
  </si>
  <si>
    <t>962-0003</t>
  </si>
  <si>
    <t>須賀川市岩瀬森46</t>
  </si>
  <si>
    <t>0248-75-2910</t>
  </si>
  <si>
    <t>須賀川市立第三中学校</t>
  </si>
  <si>
    <t>須賀川市朝日田54</t>
  </si>
  <si>
    <t>0248-73-2377</t>
  </si>
  <si>
    <t>須賀川市立西袋中学校</t>
  </si>
  <si>
    <t>962-0059</t>
  </si>
  <si>
    <t>須賀川市吉美根字土橋680</t>
  </si>
  <si>
    <t>0248-76-5136</t>
  </si>
  <si>
    <t>0248-62-2804</t>
  </si>
  <si>
    <t>須賀川市立小塩江中学校</t>
  </si>
  <si>
    <t>須賀川市大字塩田字中丸木85</t>
  </si>
  <si>
    <t>0248-79-2185</t>
  </si>
  <si>
    <t>須賀川市立仁井田中学校</t>
  </si>
  <si>
    <t>須賀川市大字仁井田字北明石田30</t>
  </si>
  <si>
    <t>0248-78-2030</t>
  </si>
  <si>
    <t>須賀川市立大東中学校</t>
  </si>
  <si>
    <t>須賀川市大字雨田字芳ケ平62</t>
  </si>
  <si>
    <t>0248-79-3148</t>
  </si>
  <si>
    <t>須賀川市立長沼中学校</t>
  </si>
  <si>
    <t>962-0201</t>
  </si>
  <si>
    <t>須賀川市志茂字六角5</t>
  </si>
  <si>
    <t>0248-67-3155</t>
  </si>
  <si>
    <t>須賀川市立岩瀬中学校</t>
  </si>
  <si>
    <t>962-0302</t>
  </si>
  <si>
    <t>須賀川市柱田字南谷地前42</t>
  </si>
  <si>
    <t>0248-65-3181</t>
  </si>
  <si>
    <t>鏡石町立鏡石中学校</t>
  </si>
  <si>
    <t>岩瀬郡鏡石町旭町158</t>
  </si>
  <si>
    <t>0248-62-2015・5331</t>
  </si>
  <si>
    <t>天栄村立天栄中学校</t>
  </si>
  <si>
    <t>962-0511</t>
  </si>
  <si>
    <t>岩瀬郡天栄村大字白子字西原5</t>
  </si>
  <si>
    <t>0248-83-2222・2253</t>
  </si>
  <si>
    <t>石川町立石川中学校</t>
  </si>
  <si>
    <t>石川郡石川町大字双里字川向165</t>
  </si>
  <si>
    <t>0247-26-2315・2316</t>
  </si>
  <si>
    <t>玉川村立玉川中学校</t>
  </si>
  <si>
    <t>963-6315</t>
  </si>
  <si>
    <t>石川郡玉川村大字中字前作田71</t>
  </si>
  <si>
    <t>0247-57-2029</t>
  </si>
  <si>
    <t>平田村立ひらた清風中学校</t>
  </si>
  <si>
    <t>963-8205</t>
  </si>
  <si>
    <t>石川郡平田村大字永田字堂作１４５番地１</t>
  </si>
  <si>
    <t>0247-55-2005</t>
  </si>
  <si>
    <t>浅川町立浅川中学校</t>
  </si>
  <si>
    <t>石川郡浅川町大字浅川字大明塚120</t>
  </si>
  <si>
    <t>0247-36-2023</t>
  </si>
  <si>
    <t>古殿町立古殿中学校</t>
  </si>
  <si>
    <t>963-8304</t>
  </si>
  <si>
    <t>石川郡古殿町大字松川字横川462</t>
  </si>
  <si>
    <t>0247-53-3135</t>
  </si>
  <si>
    <t>田村市立滝根中学校</t>
  </si>
  <si>
    <t>田村市滝根町神俣字中広土192</t>
  </si>
  <si>
    <t>0247-78-2024</t>
  </si>
  <si>
    <t>田村市立大越中学校</t>
  </si>
  <si>
    <t>田村市大越町上大越字古町230</t>
  </si>
  <si>
    <t>0247-79-3211</t>
  </si>
  <si>
    <t>田村市立都路中学校</t>
  </si>
  <si>
    <t>田村市都路町古道字北町4-6</t>
  </si>
  <si>
    <t>0247-75-2009</t>
  </si>
  <si>
    <t>田村市立常葉中学校</t>
  </si>
  <si>
    <t>田村市常葉町常葉字上野175</t>
  </si>
  <si>
    <t>0247-77-2330</t>
  </si>
  <si>
    <t>田村市立船引南中学校</t>
  </si>
  <si>
    <t>田村市船引町堀越字丸森70</t>
  </si>
  <si>
    <t>0247-85-2811</t>
  </si>
  <si>
    <t>田村市立船引中学校</t>
  </si>
  <si>
    <t>963-4317</t>
  </si>
  <si>
    <t>田村市船引町東部台2-1</t>
  </si>
  <si>
    <t>0247-82-0102・1329</t>
  </si>
  <si>
    <t>三春町立三春中学校</t>
  </si>
  <si>
    <t>963-7719</t>
  </si>
  <si>
    <t>田村郡三春町大字貝山字泉沢100-4</t>
  </si>
  <si>
    <t>0247-62-2181</t>
  </si>
  <si>
    <t>三春町立岩江中学校</t>
  </si>
  <si>
    <t>田村郡三春町上舞木字向田53</t>
  </si>
  <si>
    <t>0247-62-8290</t>
  </si>
  <si>
    <t>小野町立小野中学校</t>
  </si>
  <si>
    <t>963-3402</t>
  </si>
  <si>
    <t>田村郡小野町大字谷津作字和久59</t>
  </si>
  <si>
    <t>0247-72-3355</t>
  </si>
  <si>
    <t>白河市立白河中央中学校</t>
  </si>
  <si>
    <t>961-0901</t>
  </si>
  <si>
    <t>白河市字明戸72-5</t>
  </si>
  <si>
    <t>0248-23-3247・4025</t>
  </si>
  <si>
    <t>白河市立白河第二中学校</t>
  </si>
  <si>
    <t>961-0985</t>
  </si>
  <si>
    <t>白河市字和尚壇2-1</t>
  </si>
  <si>
    <t>0248-23-3248・22-3150</t>
  </si>
  <si>
    <t>白河市立東北中学校</t>
  </si>
  <si>
    <t>白河市泉田南之内1</t>
  </si>
  <si>
    <t>0248-23-3249</t>
  </si>
  <si>
    <t>白河市立白河南中学校</t>
  </si>
  <si>
    <t>白河市白坂芳野68-1</t>
  </si>
  <si>
    <t>0248-28-2155</t>
  </si>
  <si>
    <t>白河市立表郷中学校</t>
  </si>
  <si>
    <t>961-0403</t>
  </si>
  <si>
    <t>白河市表郷番沢字柳沼60</t>
  </si>
  <si>
    <t>0248-32-3321・2528</t>
  </si>
  <si>
    <t>白河市立東中学校</t>
  </si>
  <si>
    <t>白河市東釜子字狐内25</t>
  </si>
  <si>
    <t>0248-34-3169</t>
  </si>
  <si>
    <t>白河市立大信中学校</t>
  </si>
  <si>
    <t>969-0309</t>
  </si>
  <si>
    <t>白河市大信町屋字渋川山70</t>
  </si>
  <si>
    <t>0248-46-2744</t>
  </si>
  <si>
    <t>西郷村立西郷第一中学校</t>
  </si>
  <si>
    <t>西白河郡西郷村大字熊倉字火打山5</t>
  </si>
  <si>
    <t>0248-25-2135</t>
  </si>
  <si>
    <t>西郷村立西郷第二中学校</t>
  </si>
  <si>
    <t>西白河郡西郷村大字小田倉字上野原459-1</t>
  </si>
  <si>
    <t>0248-25-2050</t>
  </si>
  <si>
    <t>西郷村立川谷中学校</t>
  </si>
  <si>
    <t>0248-25-0066</t>
  </si>
  <si>
    <t>中島村立中島中学校</t>
  </si>
  <si>
    <t>西白河郡中島村大字滑津字中島西14</t>
  </si>
  <si>
    <t>0248-52-3192</t>
  </si>
  <si>
    <t>矢吹町立矢吹中学校</t>
  </si>
  <si>
    <t>969-0223</t>
  </si>
  <si>
    <t>西白河郡矢吹町文京町118</t>
  </si>
  <si>
    <t>0248-42-2201・2215</t>
  </si>
  <si>
    <t>泉崎村立泉崎中学校</t>
  </si>
  <si>
    <t>西白河郡泉崎村大字泉崎字上陣場14</t>
  </si>
  <si>
    <t>0248-53-2412</t>
  </si>
  <si>
    <t>棚倉町立棚倉中学校</t>
  </si>
  <si>
    <t>東白川郡棚倉町大字棚倉字城跡88-5</t>
  </si>
  <si>
    <t>0247-33-3176・2224</t>
  </si>
  <si>
    <t>塙町立塙中学校</t>
  </si>
  <si>
    <t>963-5404</t>
  </si>
  <si>
    <t>東白川郡塙町大字竹之内字草田3</t>
  </si>
  <si>
    <t>0247-43-0287</t>
  </si>
  <si>
    <t>矢祭町立矢祭中学校</t>
  </si>
  <si>
    <t>東白川郡矢祭町大字東舘字大寄40</t>
  </si>
  <si>
    <t>0247-46-2034</t>
  </si>
  <si>
    <t>鮫川村立鮫川中学校</t>
  </si>
  <si>
    <t>東白川郡鮫川村大字赤坂中野字巡ケ作130-4</t>
  </si>
  <si>
    <t>0247-49-3101・3102</t>
  </si>
  <si>
    <t>会津若松市立第一中学校</t>
  </si>
  <si>
    <t>965-0023</t>
  </si>
  <si>
    <t>会津若松市蚕養町11-1</t>
  </si>
  <si>
    <t>0242-24-2277</t>
  </si>
  <si>
    <t>会津若松市立第二中学校</t>
  </si>
  <si>
    <t>965-0803</t>
  </si>
  <si>
    <t>会津若松市城前1-7</t>
  </si>
  <si>
    <t>0242-27-0715</t>
  </si>
  <si>
    <t>会津若松市立第三中学校</t>
  </si>
  <si>
    <t>965-0863</t>
  </si>
  <si>
    <t>会津若松市湯川町4-20</t>
  </si>
  <si>
    <t>0242-27-0994</t>
  </si>
  <si>
    <t>会津若松市立第四中学校</t>
  </si>
  <si>
    <t>965-0854</t>
  </si>
  <si>
    <t>会津若松市桜町110</t>
  </si>
  <si>
    <t>0242-27-1051</t>
  </si>
  <si>
    <t>会津若松市立第五中学校</t>
  </si>
  <si>
    <t>965-0826</t>
  </si>
  <si>
    <t>会津若松市門田町大字御山字村下314</t>
  </si>
  <si>
    <t>0242-27-1781</t>
  </si>
  <si>
    <t>会津若松市立第六中学校</t>
  </si>
  <si>
    <t>965-0064</t>
  </si>
  <si>
    <t>会津若松市神指町大字黒川字湯川東296</t>
  </si>
  <si>
    <t>0242-22-5153</t>
  </si>
  <si>
    <t>会津若松市立一箕中学校</t>
  </si>
  <si>
    <t>965-0003</t>
  </si>
  <si>
    <t>会津若松市一箕町大字八幡字堰下70</t>
  </si>
  <si>
    <t>0242-22-2113</t>
  </si>
  <si>
    <t>会津若松市立大戸中学校</t>
  </si>
  <si>
    <t>969-5122</t>
  </si>
  <si>
    <t>会津若松市大戸町上三寄香塩211-1</t>
  </si>
  <si>
    <t>0242-92-2510</t>
  </si>
  <si>
    <t>会津若松市立北会津中学校</t>
  </si>
  <si>
    <t>965-0131</t>
  </si>
  <si>
    <t>会津若松市北会津町中荒井2107-1</t>
  </si>
  <si>
    <t>0242-58-3322</t>
  </si>
  <si>
    <t>磐梯町立磐梯中学校</t>
  </si>
  <si>
    <t>耶麻郡磐梯町大字磐梯字仁渡914</t>
  </si>
  <si>
    <t>0242-73-3116</t>
  </si>
  <si>
    <t>猪苗代町立猪苗代中学校</t>
  </si>
  <si>
    <t>耶麻郡猪苗代町大字千代田字中島5-1</t>
  </si>
  <si>
    <t>0242-62-3312・3392</t>
  </si>
  <si>
    <t>喜多方市立第一中学校</t>
  </si>
  <si>
    <t>966-0834</t>
  </si>
  <si>
    <t>喜多方市字谷地田上7573</t>
  </si>
  <si>
    <t>0241-22-0274・0140</t>
  </si>
  <si>
    <t>喜多方市立第二中学校</t>
  </si>
  <si>
    <t>966-0801</t>
  </si>
  <si>
    <t>喜多方市字常磐台25</t>
  </si>
  <si>
    <t>0241-22-0799・0793</t>
  </si>
  <si>
    <t>喜多方市立第三中学校</t>
  </si>
  <si>
    <t>966-0045</t>
  </si>
  <si>
    <t>喜多方市字南原3475</t>
  </si>
  <si>
    <t>0241-22-5121・5122</t>
  </si>
  <si>
    <t>喜多方市立会北中学校</t>
  </si>
  <si>
    <t>966-0104</t>
  </si>
  <si>
    <t>喜多方市熱塩加納町米岡字下台乙839</t>
  </si>
  <si>
    <t>0241-36-2038</t>
  </si>
  <si>
    <t>喜多方市立塩川中学校</t>
  </si>
  <si>
    <t>喜多方市塩川町字高道1551</t>
  </si>
  <si>
    <t>0241-27-2021</t>
  </si>
  <si>
    <t>喜多方市立山都中学校</t>
  </si>
  <si>
    <t>喜多方市山都町字上ノ原道西875</t>
  </si>
  <si>
    <t>0241-38-2056・2307</t>
  </si>
  <si>
    <t>喜多方市立高郷中学校</t>
  </si>
  <si>
    <t>喜多方市高郷町上郷字中平94</t>
  </si>
  <si>
    <t>0241-44-2162</t>
  </si>
  <si>
    <t>北塩原村立第一中学校</t>
  </si>
  <si>
    <t>耶麻郡北塩原村大字北山字上ノ台2850</t>
  </si>
  <si>
    <t>0241-24-3321</t>
  </si>
  <si>
    <t>北塩原村立裏磐梯中学校</t>
  </si>
  <si>
    <t>0241-32-2040</t>
  </si>
  <si>
    <t>西会津町立西会津中学校</t>
  </si>
  <si>
    <t>耶麻郡西会津町尾野本字新森野87</t>
  </si>
  <si>
    <t>0241-48-1211</t>
  </si>
  <si>
    <t>会津坂下町立坂下中学校</t>
  </si>
  <si>
    <t>969-6565</t>
  </si>
  <si>
    <t>河沼郡会津坂下町字惣六83</t>
  </si>
  <si>
    <t>0242-83-2356</t>
  </si>
  <si>
    <t>湯川村立湯川中学校</t>
  </si>
  <si>
    <t>河沼郡湯川村大字笈川字殿田37</t>
  </si>
  <si>
    <t>0241-27-5161</t>
  </si>
  <si>
    <t>柳津町立会津柳津学園中学校</t>
  </si>
  <si>
    <t>0241-42-2369</t>
  </si>
  <si>
    <t>会津美里町立高田中学校</t>
  </si>
  <si>
    <t>969-6266</t>
  </si>
  <si>
    <t>大沼郡会津美里町字布才地570</t>
  </si>
  <si>
    <t>0242-54-2352</t>
  </si>
  <si>
    <t>会津美里町立新鶴中学校</t>
  </si>
  <si>
    <t>大沼郡会津美里町鶴野辺字北三百苅830</t>
  </si>
  <si>
    <t>0242-78-2006</t>
  </si>
  <si>
    <t>三島町立三島中学校</t>
  </si>
  <si>
    <t>大沼郡三島町大字宮下字上ノ原2099</t>
  </si>
  <si>
    <t>0241-52-2015</t>
  </si>
  <si>
    <t>金山町立金山中学校</t>
  </si>
  <si>
    <t>大沼郡金山町大字川口字谷地400</t>
  </si>
  <si>
    <t>0241-54-2337</t>
  </si>
  <si>
    <t>昭和村立昭和中学校</t>
  </si>
  <si>
    <t>大沼郡昭和村大字下中津川字中島向1755</t>
  </si>
  <si>
    <t>0241-57-2201</t>
  </si>
  <si>
    <t>南会津町立田島中学校</t>
  </si>
  <si>
    <t>南会津郡南会津町田島後原甲3437</t>
  </si>
  <si>
    <t>0241-62-0149・1283</t>
  </si>
  <si>
    <t>南会津町立荒海中学校</t>
  </si>
  <si>
    <t>967-0014</t>
  </si>
  <si>
    <t>南会津郡南会津町糸沢字馬場原446-15</t>
  </si>
  <si>
    <t>0241-66-2321</t>
  </si>
  <si>
    <t>南会津町立舘岩中学校</t>
  </si>
  <si>
    <t>967-0307</t>
  </si>
  <si>
    <t>南会津郡南会津町水石19</t>
  </si>
  <si>
    <t>0241-78-2004</t>
  </si>
  <si>
    <t>南会津町立南会津中学校</t>
  </si>
  <si>
    <t>967-0621</t>
  </si>
  <si>
    <t>南会津郡南会津町鴇巣字平林573</t>
  </si>
  <si>
    <t>0241-72-2229</t>
  </si>
  <si>
    <t>下郷町立下郷中学校</t>
  </si>
  <si>
    <t>969-5332</t>
  </si>
  <si>
    <t>南会津郡下郷町中妻字大百刈5</t>
  </si>
  <si>
    <t>0241-67-2126・2127</t>
  </si>
  <si>
    <t>檜枝岐村立檜枝岐中学校</t>
  </si>
  <si>
    <t>南会津郡檜枝岐村字下ノ原89２</t>
  </si>
  <si>
    <t>0241-75-2344</t>
  </si>
  <si>
    <t>只見町立只見中学校</t>
  </si>
  <si>
    <t>南会津郡只見町大字黒谷字上野300</t>
  </si>
  <si>
    <t>0241-84-2022</t>
  </si>
  <si>
    <t>新地町立尚英中学校</t>
  </si>
  <si>
    <t>相馬郡新地町谷地小屋字愛宕38</t>
  </si>
  <si>
    <t>0244-62-2052</t>
  </si>
  <si>
    <t>相馬市立中村第一中学校</t>
  </si>
  <si>
    <t>相馬市中村字本町132-1</t>
  </si>
  <si>
    <t>0244-35-2237・2355</t>
  </si>
  <si>
    <t>相馬市立中村第二中学校</t>
  </si>
  <si>
    <t>976-0023</t>
  </si>
  <si>
    <t>相馬市和田字北迫185-13</t>
  </si>
  <si>
    <t>0244-38-7101・7102</t>
  </si>
  <si>
    <t>相馬市立向陽中学校</t>
  </si>
  <si>
    <t>976-0037</t>
  </si>
  <si>
    <t>相馬市中野字桜町76</t>
  </si>
  <si>
    <t>相馬市立磯部中学校</t>
  </si>
  <si>
    <t>相馬市磯部字狐穴647</t>
  </si>
  <si>
    <t>0244-33-5510</t>
  </si>
  <si>
    <t>南相馬市立原町第一中学校</t>
  </si>
  <si>
    <t>975-0007</t>
  </si>
  <si>
    <t>南相馬市原町区南町三丁目23</t>
  </si>
  <si>
    <t>0244-22-4144・4145</t>
  </si>
  <si>
    <t>南相馬市立原町第二中学校</t>
  </si>
  <si>
    <t>975-0032</t>
  </si>
  <si>
    <t>南相馬市原町区桜井町1-152</t>
  </si>
  <si>
    <t>0244-22-4188</t>
  </si>
  <si>
    <t>南相馬市立原町第三中学校</t>
  </si>
  <si>
    <t>975-0041</t>
  </si>
  <si>
    <t>南相馬市原町区下太田字川内前12-2</t>
  </si>
  <si>
    <t>0244-22-3802</t>
  </si>
  <si>
    <t>南相馬市立石神中学校</t>
  </si>
  <si>
    <t>975-0075</t>
  </si>
  <si>
    <t>南相馬市原町区石神字北畑47-1</t>
  </si>
  <si>
    <t>0244-22-3373</t>
  </si>
  <si>
    <t>南相馬市立鹿島中学校</t>
  </si>
  <si>
    <t>979-2333</t>
  </si>
  <si>
    <t>南相馬市鹿島区寺内字落合28</t>
  </si>
  <si>
    <t>0244-46-2019</t>
  </si>
  <si>
    <t>南相馬市立小高中学校</t>
  </si>
  <si>
    <t>979-2157</t>
  </si>
  <si>
    <t>南相馬市小高区吉名字中坪1</t>
  </si>
  <si>
    <t>0244-44-2023</t>
  </si>
  <si>
    <t>浪江町立なみえ創成中学校</t>
  </si>
  <si>
    <t>0240-23-5336</t>
  </si>
  <si>
    <t>葛尾村立葛尾中学校</t>
  </si>
  <si>
    <t>0240-29-2011</t>
  </si>
  <si>
    <t>双葉町立双葉中学校</t>
  </si>
  <si>
    <t>0246-88-8078</t>
  </si>
  <si>
    <t>0240-22-2020</t>
  </si>
  <si>
    <t>楢葉町立楢葉中学校</t>
  </si>
  <si>
    <t>0240-25-2010</t>
  </si>
  <si>
    <t>広野町立広野中学校</t>
  </si>
  <si>
    <t>0240-27-3224</t>
  </si>
  <si>
    <t>いわき市立平第一中学校</t>
  </si>
  <si>
    <t>いわき市平字揚土1</t>
  </si>
  <si>
    <t>いわき市立平第二中学校</t>
  </si>
  <si>
    <t>970-8023</t>
  </si>
  <si>
    <t>いわき市平鎌田字味噌能2</t>
  </si>
  <si>
    <t>0246-25-2479</t>
  </si>
  <si>
    <t>いわき市立平第三中学校</t>
  </si>
  <si>
    <t>970-8036</t>
  </si>
  <si>
    <t>いわき市平谷川瀬字吉野作５６番地の２</t>
  </si>
  <si>
    <t>0246-25-2579・23-1989</t>
  </si>
  <si>
    <t>いわき市立中央台北中学校</t>
  </si>
  <si>
    <t>いわき市中央台飯野5丁目2-1</t>
  </si>
  <si>
    <t>0246-29-1315・1316</t>
  </si>
  <si>
    <t>いわき市立中央台南中学校</t>
  </si>
  <si>
    <t>いわき市中央台鹿島二丁目42番地の1</t>
  </si>
  <si>
    <t>0246-95-0711</t>
  </si>
  <si>
    <t>いわき市立豊間中学校</t>
  </si>
  <si>
    <t>いわき市平薄磯字南作62番地</t>
  </si>
  <si>
    <t>いわき市立藤間中学校</t>
  </si>
  <si>
    <t>970-0103</t>
  </si>
  <si>
    <t>いわき市平藤間字千ケ久保７６番地の６</t>
  </si>
  <si>
    <t>0246-39-2155・2156</t>
  </si>
  <si>
    <t>いわき市立草野中学校</t>
  </si>
  <si>
    <t>0246-34-2208</t>
  </si>
  <si>
    <t>いわき市立赤井中学校</t>
  </si>
  <si>
    <t>いわき市平赤井字大門13</t>
  </si>
  <si>
    <t>0246-25-4610</t>
  </si>
  <si>
    <t>いわき市立四倉中学校</t>
  </si>
  <si>
    <t>0246-32-2710・2305</t>
  </si>
  <si>
    <t>いわき市立久之浜中学校</t>
  </si>
  <si>
    <t>いわき市久之浜町久之浜字大場７２番地の１</t>
  </si>
  <si>
    <t>0246-82-3021</t>
  </si>
  <si>
    <t>いわき市立小川中学校</t>
  </si>
  <si>
    <t>いわき市小川町上平字竹ノ内63</t>
  </si>
  <si>
    <t>0246-83-0157・0022</t>
  </si>
  <si>
    <t>いわき市立内郷第一中学校</t>
  </si>
  <si>
    <t>いわき市内郷高坂町立野１２９番地の１</t>
  </si>
  <si>
    <t>0246-26-3726</t>
  </si>
  <si>
    <t>いわき市立内郷第二中学校</t>
  </si>
  <si>
    <t>いわき市内郷宮町金坂１１４番地</t>
  </si>
  <si>
    <t>0246-26-3521</t>
  </si>
  <si>
    <t>いわき市立内郷第三中学校</t>
  </si>
  <si>
    <t>0246-27-7007</t>
  </si>
  <si>
    <t>いわき市立好間中学校</t>
  </si>
  <si>
    <t>970-1143</t>
  </si>
  <si>
    <t>いわき市好間町小谷作字竹ノ内１番地の１</t>
  </si>
  <si>
    <t>0246-36-2204</t>
  </si>
  <si>
    <t>いわき市立三和中学校</t>
  </si>
  <si>
    <t>0246-86-2014</t>
  </si>
  <si>
    <t>いわき市立小名浜第一中学校</t>
  </si>
  <si>
    <t>いわき市小名浜岡小名字山田作９番地の１</t>
  </si>
  <si>
    <t>0246-54-3636</t>
  </si>
  <si>
    <t>いわき市立小名浜第二中学校</t>
  </si>
  <si>
    <t>いわき市小名浜岡小名字池袋1番地1</t>
  </si>
  <si>
    <t>0246-54-7455・7456</t>
  </si>
  <si>
    <t>いわき市立玉川中学校</t>
  </si>
  <si>
    <t>971-8127</t>
  </si>
  <si>
    <t>いわき市小名浜玉川町西24</t>
  </si>
  <si>
    <t>0246-58-6711</t>
  </si>
  <si>
    <t>いわき市立江名中学校</t>
  </si>
  <si>
    <t>いわき市永崎字館1</t>
  </si>
  <si>
    <t>0246-55-7043</t>
  </si>
  <si>
    <t>いわき市立泉中学校</t>
  </si>
  <si>
    <t>いわき市泉町玉露字吉野作４２番地</t>
  </si>
  <si>
    <t>0246-56-6043</t>
  </si>
  <si>
    <t>いわき市立湯本第一中学校</t>
  </si>
  <si>
    <t>いわき市常磐湯本町吹谷１１番地の１</t>
  </si>
  <si>
    <t>0246-42-4158・4159</t>
  </si>
  <si>
    <t>いわき市立湯本第二中学校</t>
  </si>
  <si>
    <t>いわき市常磐湯本町上浅貝１０３番地の２</t>
  </si>
  <si>
    <t>0246-42-2376</t>
  </si>
  <si>
    <t>いわき市立湯本第三中学校</t>
  </si>
  <si>
    <t>いわき市常磐湯本町高倉３番地の３</t>
  </si>
  <si>
    <t>0246-42-2503</t>
  </si>
  <si>
    <t>いわき市立磐崎中学校</t>
  </si>
  <si>
    <t>いわき市常磐下湯長谷町家中跡２８番地の５</t>
  </si>
  <si>
    <t>0246-42-2978</t>
  </si>
  <si>
    <t>いわき市立植田中学校</t>
  </si>
  <si>
    <t>974-8261</t>
  </si>
  <si>
    <t>いわき市植田町根小屋25-4</t>
  </si>
  <si>
    <t>0246-62-3521</t>
  </si>
  <si>
    <t>いわき市立植田東中学校</t>
  </si>
  <si>
    <t>974-8213</t>
  </si>
  <si>
    <t>いわき市石塚町国分175番地の2</t>
  </si>
  <si>
    <t>0246-62-8300</t>
  </si>
  <si>
    <t>いわき市立錦中学校</t>
  </si>
  <si>
    <t>いわき市錦町飯盛町１番地の１</t>
  </si>
  <si>
    <t>0246-62-3522</t>
  </si>
  <si>
    <t>いわき市立勿来第一中学校</t>
  </si>
  <si>
    <t>いわき市勿来町窪田伊賀屋敷１０２番地の２</t>
  </si>
  <si>
    <t>0246-64-7221</t>
  </si>
  <si>
    <t>いわき市立勿来第二中学校</t>
  </si>
  <si>
    <t>いわき市勿来町関田北作6</t>
  </si>
  <si>
    <t>0246-64-7222</t>
  </si>
  <si>
    <t>いわき市立川部中学校</t>
  </si>
  <si>
    <t>いわき市川部町坂下１８番地の１</t>
  </si>
  <si>
    <t>0246-65-2223</t>
  </si>
  <si>
    <t>いわき市立田人中学校</t>
  </si>
  <si>
    <t>0246-69-2024</t>
  </si>
  <si>
    <t>963-1522</t>
  </si>
  <si>
    <t>郡山市湖南町三代字京塚581-1</t>
  </si>
  <si>
    <t>024-992-1110</t>
  </si>
  <si>
    <t>963-0921</t>
  </si>
  <si>
    <t>郡山市西田町鬼生田字杉内734-1</t>
  </si>
  <si>
    <t>024-972-2215</t>
  </si>
  <si>
    <t>960-1803</t>
  </si>
  <si>
    <t>相馬郡飯舘村伊丹沢字山田380</t>
  </si>
  <si>
    <t>0244-42-0003</t>
  </si>
  <si>
    <t>960-8234</t>
  </si>
  <si>
    <t>福島市山居146-1</t>
  </si>
  <si>
    <t>024-534-2643</t>
  </si>
  <si>
    <t>役職名</t>
  </si>
  <si>
    <t>職名</t>
  </si>
  <si>
    <t>〇</t>
  </si>
  <si>
    <t>×</t>
  </si>
  <si>
    <t>顧問</t>
  </si>
  <si>
    <t>代議員</t>
    <rPh sb="0" eb="3">
      <t>ダイギイン</t>
    </rPh>
    <phoneticPr fontId="15"/>
  </si>
  <si>
    <t>○</t>
    <phoneticPr fontId="15"/>
  </si>
  <si>
    <t>代議員数</t>
    <rPh sb="0" eb="3">
      <t>ダイギイン</t>
    </rPh>
    <rPh sb="3" eb="4">
      <t>スウ</t>
    </rPh>
    <phoneticPr fontId="15"/>
  </si>
  <si>
    <t>総会時の役割</t>
    <rPh sb="0" eb="2">
      <t>ソウカイ</t>
    </rPh>
    <rPh sb="2" eb="3">
      <t>ジ</t>
    </rPh>
    <rPh sb="4" eb="6">
      <t>ヤクワリ</t>
    </rPh>
    <phoneticPr fontId="15"/>
  </si>
  <si>
    <t>氏名よみがな</t>
    <rPh sb="0" eb="2">
      <t>シメイ</t>
    </rPh>
    <phoneticPr fontId="15"/>
  </si>
  <si>
    <t>議長</t>
    <rPh sb="0" eb="2">
      <t>ギチョウ</t>
    </rPh>
    <phoneticPr fontId="15"/>
  </si>
  <si>
    <t>議事録署名人</t>
    <rPh sb="0" eb="3">
      <t>ギジロク</t>
    </rPh>
    <rPh sb="3" eb="5">
      <t>ショメイ</t>
    </rPh>
    <rPh sb="5" eb="6">
      <t>ニン</t>
    </rPh>
    <phoneticPr fontId="15"/>
  </si>
  <si>
    <t>書記</t>
    <rPh sb="0" eb="2">
      <t>ショキ</t>
    </rPh>
    <phoneticPr fontId="15"/>
  </si>
  <si>
    <r>
      <t>　　</t>
    </r>
    <r>
      <rPr>
        <b/>
        <sz val="12"/>
        <color theme="1"/>
        <rFont val="ＭＳ 明朝"/>
        <family val="1"/>
        <charset val="128"/>
      </rPr>
      <t>～記入のしかた～</t>
    </r>
    <r>
      <rPr>
        <b/>
        <sz val="14"/>
        <color theme="1"/>
        <rFont val="ＭＳ 明朝"/>
        <family val="1"/>
        <charset val="128"/>
      </rPr>
      <t xml:space="preserve">
</t>
    </r>
    <r>
      <rPr>
        <b/>
        <sz val="10"/>
        <color theme="1"/>
        <rFont val="ＭＳ 明朝"/>
        <family val="1"/>
        <charset val="128"/>
      </rPr>
      <t xml:space="preserve">
　　①学校名一覧を参照し、支部の学校すべてについて報告ください。（未配置・非会員含む）
　　②県費採用職員についてのみ記入ください。
　　③ドロップダウンにより選択してください。
　　④水色部分のみ記入ください。
　　⑤未配置校については、「学校名」「学校種別」「配置状況」欄を記入ください。
　　⑥代議員の方は、「代議員」欄に「○」を選択ください。</t>
    </r>
    <r>
      <rPr>
        <b/>
        <sz val="10"/>
        <color rgb="FFFF0000"/>
        <rFont val="ＭＳ 明朝"/>
        <family val="1"/>
        <charset val="128"/>
      </rPr>
      <t>（各支部における代議員数は、上記表に記載）</t>
    </r>
    <rPh sb="105" eb="106">
      <t>ミズ</t>
    </rPh>
    <rPh sb="162" eb="165">
      <t>ダイギイン</t>
    </rPh>
    <rPh sb="166" eb="167">
      <t>カタ</t>
    </rPh>
    <rPh sb="170" eb="173">
      <t>ダイギイン</t>
    </rPh>
    <rPh sb="174" eb="175">
      <t>ラン</t>
    </rPh>
    <rPh sb="180" eb="182">
      <t>センタク</t>
    </rPh>
    <rPh sb="188" eb="191">
      <t>カクシブ</t>
    </rPh>
    <rPh sb="195" eb="199">
      <t>ダイギインスウ</t>
    </rPh>
    <rPh sb="201" eb="203">
      <t>ジョウキ</t>
    </rPh>
    <rPh sb="203" eb="204">
      <t>ヒョウ</t>
    </rPh>
    <rPh sb="205" eb="207">
      <t>キサイ</t>
    </rPh>
    <phoneticPr fontId="15"/>
  </si>
  <si>
    <t>山田　Ｅ太</t>
    <rPh sb="0" eb="2">
      <t>ヤマダ</t>
    </rPh>
    <rPh sb="4" eb="5">
      <t>タ</t>
    </rPh>
    <phoneticPr fontId="15"/>
  </si>
  <si>
    <t>山田　Ｆ子</t>
    <rPh sb="0" eb="2">
      <t>ヤマダ</t>
    </rPh>
    <rPh sb="4" eb="5">
      <t>コ</t>
    </rPh>
    <phoneticPr fontId="15"/>
  </si>
  <si>
    <t>配置状況</t>
    <phoneticPr fontId="15"/>
  </si>
  <si>
    <t>024-534-3101・3102</t>
  </si>
  <si>
    <t>024-548-0298</t>
  </si>
  <si>
    <t>024-557-0135・1614</t>
  </si>
  <si>
    <t>024-542-4201・4202</t>
  </si>
  <si>
    <t>024-546-9208</t>
  </si>
  <si>
    <t>福島市飯野町明治字遠久内2</t>
  </si>
  <si>
    <t>伊達郡国見町大字藤田字町尻一  2番地</t>
  </si>
  <si>
    <t>本宮市荒井字西畑1-1</t>
  </si>
  <si>
    <t>本宮市岩根字下年神12</t>
  </si>
  <si>
    <t>本宮市糠沢字原23</t>
  </si>
  <si>
    <t>本宮市和田字学校前1</t>
  </si>
  <si>
    <t>本宮市白岩字馬場193-1</t>
  </si>
  <si>
    <t>024-958-5493</t>
  </si>
  <si>
    <t>024-958-4088・2313</t>
  </si>
  <si>
    <t>024-922-0903・0934</t>
  </si>
  <si>
    <t>024-922-2244・9989</t>
  </si>
  <si>
    <t>024-956-7307</t>
  </si>
  <si>
    <t>024-923-6855・2830</t>
  </si>
  <si>
    <t>024-945-0997・0984</t>
  </si>
  <si>
    <t>024-945-1708・946ｰ1035</t>
  </si>
  <si>
    <t>024-945-3013・7594</t>
  </si>
  <si>
    <t>024-957-3306・3955</t>
  </si>
  <si>
    <t>024-957-2216・2522</t>
  </si>
  <si>
    <t>024-951-5094・5420</t>
  </si>
  <si>
    <t>024-984-3161・1511</t>
  </si>
  <si>
    <t>024-944-0096・6100</t>
  </si>
  <si>
    <t>024-955-3116・3781</t>
  </si>
  <si>
    <t>024-955-3112・3165</t>
  </si>
  <si>
    <t>024-932-5291・5292</t>
  </si>
  <si>
    <t>024-932-5293・5294</t>
  </si>
  <si>
    <t>024-932-5295・5296</t>
  </si>
  <si>
    <t>024-944-3216・3217</t>
  </si>
  <si>
    <t>024-932-5299・5300</t>
  </si>
  <si>
    <t>024-944-3226・3227</t>
  </si>
  <si>
    <t>024-932-5318・5303</t>
  </si>
  <si>
    <t>024-932-5305・5269</t>
  </si>
  <si>
    <t>024-932-5307・5308</t>
  </si>
  <si>
    <t>024-956-2310・8400</t>
  </si>
  <si>
    <t>024-944-2848・7899</t>
  </si>
  <si>
    <t>024-923-2875・933ｰ6404</t>
  </si>
  <si>
    <t>024-922-9490・933ｰ6761</t>
  </si>
  <si>
    <t>郡山市御前南四丁目1</t>
  </si>
  <si>
    <t>024-952-4225・4232</t>
  </si>
  <si>
    <t>024-973-3368</t>
  </si>
  <si>
    <t>白河市立大信小学校</t>
  </si>
  <si>
    <t>南会津郡只見町大字小林字上照岡1336</t>
  </si>
  <si>
    <t>富岡町立富岡小学校</t>
  </si>
  <si>
    <t>楢葉町立楢葉小学校</t>
  </si>
  <si>
    <t>979-0514</t>
  </si>
  <si>
    <t>双葉郡楢葉町大字下小塙字麦入31</t>
  </si>
  <si>
    <t>0246-34-7323・2204</t>
  </si>
  <si>
    <t>いわき市三和町下市萱字竹ノ内２２８番地</t>
  </si>
  <si>
    <t>0246-42-2910・2911</t>
  </si>
  <si>
    <t>0243-46-2103</t>
  </si>
  <si>
    <t>本宮市荒井字団子森28</t>
  </si>
  <si>
    <t>郡山市御前南2丁目110</t>
  </si>
  <si>
    <t>富岡町立富岡中学校</t>
  </si>
  <si>
    <t>双葉郡広野町大字下浅見川字築地12</t>
  </si>
  <si>
    <t>0246-39-4840</t>
  </si>
  <si>
    <t>いわき市四倉町字東1丁目65</t>
  </si>
  <si>
    <t>郡山市立湖南小中学校</t>
  </si>
  <si>
    <t>郡山市立西田学園義務教育学校</t>
  </si>
  <si>
    <t>須賀川市立義務教育学校稲田学園</t>
  </si>
  <si>
    <t>会津若松市立河東学園</t>
  </si>
  <si>
    <t>0242-75-3011</t>
  </si>
  <si>
    <t>飯舘村立いいたて希望の里学園</t>
  </si>
  <si>
    <t>大熊町立学び舎ゆめの森</t>
  </si>
  <si>
    <t>川内村立川内小中学園</t>
  </si>
  <si>
    <t>979-1201</t>
  </si>
  <si>
    <t>双葉郡川内村大字上川内字沼畑125</t>
  </si>
  <si>
    <t>福島市立ふくしま支援学校</t>
  </si>
  <si>
    <t>全事研５月期調査対応　集計シート</t>
    <phoneticPr fontId="15"/>
  </si>
  <si>
    <t>令和７年度　福島県公立小中学校事務研究会支部会員名簿</t>
    <phoneticPr fontId="15"/>
  </si>
  <si>
    <t>県費・正規</t>
    <rPh sb="0" eb="2">
      <t>ケンピ</t>
    </rPh>
    <phoneticPr fontId="15"/>
  </si>
  <si>
    <t>県費・暫定再任用</t>
    <rPh sb="0" eb="2">
      <t>ケンピ</t>
    </rPh>
    <rPh sb="3" eb="5">
      <t>ザンテイ</t>
    </rPh>
    <phoneticPr fontId="15"/>
  </si>
  <si>
    <t>市町村費・正規</t>
    <rPh sb="0" eb="3">
      <t>シチョウソン</t>
    </rPh>
    <rPh sb="3" eb="4">
      <t>ヒ</t>
    </rPh>
    <rPh sb="5" eb="7">
      <t>セイキ</t>
    </rPh>
    <phoneticPr fontId="15"/>
  </si>
  <si>
    <t>市町村費・暫定再任用</t>
    <rPh sb="0" eb="3">
      <t>シチョウソン</t>
    </rPh>
    <rPh sb="3" eb="4">
      <t>ヒ</t>
    </rPh>
    <rPh sb="5" eb="10">
      <t>ザンテイサイニンヨウ</t>
    </rPh>
    <phoneticPr fontId="15"/>
  </si>
  <si>
    <t>市町村費・会計年度任用</t>
    <rPh sb="0" eb="4">
      <t>シチョウソンヒ</t>
    </rPh>
    <rPh sb="5" eb="11">
      <t>カイケイネンドニンヨウ</t>
    </rPh>
    <phoneticPr fontId="15"/>
  </si>
  <si>
    <t>市正・小・男</t>
    <rPh sb="0" eb="1">
      <t>シ</t>
    </rPh>
    <rPh sb="1" eb="2">
      <t>セイ</t>
    </rPh>
    <rPh sb="3" eb="4">
      <t>ショウ</t>
    </rPh>
    <rPh sb="5" eb="6">
      <t>オトコ</t>
    </rPh>
    <phoneticPr fontId="15"/>
  </si>
  <si>
    <t>市正・中・男</t>
    <rPh sb="0" eb="1">
      <t>シ</t>
    </rPh>
    <rPh sb="1" eb="2">
      <t>セイ</t>
    </rPh>
    <rPh sb="3" eb="4">
      <t>チュウ</t>
    </rPh>
    <rPh sb="5" eb="6">
      <t>オトコ</t>
    </rPh>
    <phoneticPr fontId="15"/>
  </si>
  <si>
    <t>市正・義・男</t>
    <rPh sb="0" eb="1">
      <t>シ</t>
    </rPh>
    <rPh sb="1" eb="2">
      <t>セイ</t>
    </rPh>
    <rPh sb="3" eb="4">
      <t>ギ</t>
    </rPh>
    <rPh sb="5" eb="6">
      <t>オトコ</t>
    </rPh>
    <phoneticPr fontId="15"/>
  </si>
  <si>
    <t>市正・特・男</t>
    <rPh sb="0" eb="1">
      <t>シ</t>
    </rPh>
    <rPh sb="1" eb="2">
      <t>セイ</t>
    </rPh>
    <rPh sb="3" eb="4">
      <t>トク</t>
    </rPh>
    <rPh sb="5" eb="6">
      <t>オトコ</t>
    </rPh>
    <phoneticPr fontId="15"/>
  </si>
  <si>
    <t>市正・小・女</t>
    <rPh sb="0" eb="1">
      <t>シ</t>
    </rPh>
    <rPh sb="1" eb="2">
      <t>セイ</t>
    </rPh>
    <rPh sb="3" eb="4">
      <t>ショウ</t>
    </rPh>
    <rPh sb="5" eb="6">
      <t>オンナ</t>
    </rPh>
    <phoneticPr fontId="15"/>
  </si>
  <si>
    <t>市正・中・女</t>
    <rPh sb="0" eb="1">
      <t>シ</t>
    </rPh>
    <rPh sb="1" eb="2">
      <t>セイ</t>
    </rPh>
    <rPh sb="3" eb="4">
      <t>チュウ</t>
    </rPh>
    <rPh sb="5" eb="6">
      <t>オンナ</t>
    </rPh>
    <phoneticPr fontId="15"/>
  </si>
  <si>
    <t>市正・義・女</t>
    <rPh sb="0" eb="1">
      <t>シ</t>
    </rPh>
    <rPh sb="1" eb="2">
      <t>セイ</t>
    </rPh>
    <rPh sb="3" eb="4">
      <t>ギ</t>
    </rPh>
    <rPh sb="5" eb="6">
      <t>オンナ</t>
    </rPh>
    <phoneticPr fontId="15"/>
  </si>
  <si>
    <t>市正・特・女</t>
    <rPh sb="0" eb="1">
      <t>シ</t>
    </rPh>
    <rPh sb="1" eb="2">
      <t>セイ</t>
    </rPh>
    <rPh sb="3" eb="4">
      <t>トク</t>
    </rPh>
    <rPh sb="5" eb="6">
      <t>オンナ</t>
    </rPh>
    <phoneticPr fontId="15"/>
  </si>
  <si>
    <t>市再・小・男</t>
    <rPh sb="0" eb="1">
      <t>シ</t>
    </rPh>
    <rPh sb="1" eb="2">
      <t>サイ</t>
    </rPh>
    <rPh sb="3" eb="4">
      <t>ショウ</t>
    </rPh>
    <rPh sb="5" eb="6">
      <t>オトコ</t>
    </rPh>
    <phoneticPr fontId="15"/>
  </si>
  <si>
    <t>市再・中・男</t>
    <rPh sb="0" eb="1">
      <t>シ</t>
    </rPh>
    <rPh sb="1" eb="2">
      <t>サイ</t>
    </rPh>
    <rPh sb="3" eb="4">
      <t>チュウ</t>
    </rPh>
    <rPh sb="5" eb="6">
      <t>オトコ</t>
    </rPh>
    <phoneticPr fontId="15"/>
  </si>
  <si>
    <t>市会・小・男</t>
    <rPh sb="0" eb="1">
      <t>シ</t>
    </rPh>
    <rPh sb="1" eb="2">
      <t>カイ</t>
    </rPh>
    <rPh sb="3" eb="4">
      <t>ショウ</t>
    </rPh>
    <rPh sb="5" eb="6">
      <t>オトコ</t>
    </rPh>
    <phoneticPr fontId="15"/>
  </si>
  <si>
    <t>県・正規採用</t>
    <rPh sb="0" eb="1">
      <t>ケン</t>
    </rPh>
    <phoneticPr fontId="15"/>
  </si>
  <si>
    <t>県・再任用</t>
    <rPh sb="0" eb="1">
      <t>ケン</t>
    </rPh>
    <phoneticPr fontId="15"/>
  </si>
  <si>
    <t>県・産休等代替</t>
    <rPh sb="0" eb="1">
      <t>ケン</t>
    </rPh>
    <phoneticPr fontId="15"/>
  </si>
  <si>
    <t>県・欠員補充</t>
    <rPh sb="0" eb="1">
      <t>ケン</t>
    </rPh>
    <phoneticPr fontId="15"/>
  </si>
  <si>
    <t>市・正規採用</t>
    <rPh sb="0" eb="1">
      <t>シ</t>
    </rPh>
    <rPh sb="2" eb="6">
      <t>セイキサイヨウ</t>
    </rPh>
    <phoneticPr fontId="15"/>
  </si>
  <si>
    <t>市・再任用</t>
    <rPh sb="0" eb="1">
      <t>シ</t>
    </rPh>
    <rPh sb="2" eb="5">
      <t>サイニンヨウ</t>
    </rPh>
    <phoneticPr fontId="15"/>
  </si>
  <si>
    <t>市・会計年度</t>
    <rPh sb="0" eb="1">
      <t>シ</t>
    </rPh>
    <rPh sb="2" eb="6">
      <t>カイケイネンド</t>
    </rPh>
    <phoneticPr fontId="15"/>
  </si>
  <si>
    <t>令和７年度　福島県公立小中学校事務研究会総会出席者（代議員）名簿</t>
    <rPh sb="0" eb="2">
      <t>レイワ</t>
    </rPh>
    <rPh sb="3" eb="5">
      <t>ネンド</t>
    </rPh>
    <rPh sb="6" eb="20">
      <t>フクシマケンコウリツショウチュウガッコウジムケンキュウカイ</t>
    </rPh>
    <rPh sb="20" eb="22">
      <t>ソウカイ</t>
    </rPh>
    <rPh sb="22" eb="25">
      <t>シュッセキシャ</t>
    </rPh>
    <rPh sb="26" eb="29">
      <t>ダイギイン</t>
    </rPh>
    <rPh sb="30" eb="32">
      <t>メイボ</t>
    </rPh>
    <phoneticPr fontId="16"/>
  </si>
  <si>
    <t>山田　B子</t>
    <rPh sb="4" eb="5">
      <t>コ</t>
    </rPh>
    <phoneticPr fontId="15"/>
  </si>
  <si>
    <t>例３</t>
    <phoneticPr fontId="15"/>
  </si>
  <si>
    <t>例４　（一人目）</t>
    <rPh sb="0" eb="1">
      <t>レイ</t>
    </rPh>
    <rPh sb="4" eb="7">
      <t>ヒトリメ</t>
    </rPh>
    <phoneticPr fontId="15"/>
  </si>
  <si>
    <t>例４　（二人目以降）</t>
    <rPh sb="0" eb="1">
      <t>レイ</t>
    </rPh>
    <rPh sb="4" eb="7">
      <t>フタリメ</t>
    </rPh>
    <rPh sb="7" eb="9">
      <t>イコウ</t>
    </rPh>
    <phoneticPr fontId="15"/>
  </si>
  <si>
    <t>伊達郡川俣町字川原田46</t>
    <rPh sb="6" eb="7">
      <t>アザ</t>
    </rPh>
    <rPh sb="7" eb="8">
      <t>カワ</t>
    </rPh>
    <rPh sb="8" eb="10">
      <t>ハラダ</t>
    </rPh>
    <phoneticPr fontId="15"/>
  </si>
  <si>
    <t>024-538-1950</t>
    <phoneticPr fontId="15"/>
  </si>
  <si>
    <t>960-1231</t>
    <phoneticPr fontId="15"/>
  </si>
  <si>
    <t>960-1436</t>
    <phoneticPr fontId="15"/>
  </si>
  <si>
    <t>965-0020</t>
    <phoneticPr fontId="15"/>
  </si>
  <si>
    <t>会津若松市山見一丁目4-2</t>
    <rPh sb="7" eb="10">
      <t>イッチョウメ</t>
    </rPh>
    <phoneticPr fontId="15"/>
  </si>
  <si>
    <t>双葉郡富岡町大字小浜字中央237-2</t>
    <rPh sb="6" eb="8">
      <t>オオアザ</t>
    </rPh>
    <phoneticPr fontId="15"/>
  </si>
  <si>
    <t>いわき市常磐藤原町斑堂115-2</t>
    <rPh sb="9" eb="10">
      <t>マダラ</t>
    </rPh>
    <phoneticPr fontId="15"/>
  </si>
  <si>
    <t>福島市鎌田字御仮家20</t>
    <rPh sb="8" eb="9">
      <t>イエ</t>
    </rPh>
    <phoneticPr fontId="15"/>
  </si>
  <si>
    <t>0244-35-2348</t>
    <phoneticPr fontId="15"/>
  </si>
  <si>
    <t>979-0403</t>
    <phoneticPr fontId="15"/>
  </si>
  <si>
    <t>0246-23-1744</t>
    <phoneticPr fontId="15"/>
  </si>
  <si>
    <t>970-1372</t>
    <phoneticPr fontId="15"/>
  </si>
  <si>
    <t>猪苗代町立猪苗代第二小学校</t>
    <rPh sb="8" eb="10">
      <t>ダイニ</t>
    </rPh>
    <phoneticPr fontId="15"/>
  </si>
  <si>
    <t>969-3133</t>
    <phoneticPr fontId="15"/>
  </si>
  <si>
    <t>耶麻郡猪苗代町大字千代田字前田甲312-1</t>
    <rPh sb="7" eb="9">
      <t>オオアザ</t>
    </rPh>
    <rPh sb="9" eb="12">
      <t>チヨダ</t>
    </rPh>
    <rPh sb="12" eb="13">
      <t>アザ</t>
    </rPh>
    <rPh sb="13" eb="15">
      <t>マエダ</t>
    </rPh>
    <rPh sb="15" eb="16">
      <t>コウ</t>
    </rPh>
    <phoneticPr fontId="15"/>
  </si>
  <si>
    <t>0242-62-3156</t>
    <phoneticPr fontId="15"/>
  </si>
  <si>
    <t>いわき市立遠野小学校</t>
    <rPh sb="5" eb="7">
      <t>トオノ</t>
    </rPh>
    <phoneticPr fontId="15"/>
  </si>
  <si>
    <t>972-0161</t>
    <phoneticPr fontId="15"/>
  </si>
  <si>
    <t>いわき市遠野町上遠野字本町68</t>
    <rPh sb="3" eb="4">
      <t>シ</t>
    </rPh>
    <rPh sb="4" eb="7">
      <t>トオノチョウ</t>
    </rPh>
    <rPh sb="7" eb="10">
      <t>カドオノ</t>
    </rPh>
    <rPh sb="10" eb="11">
      <t>アザ</t>
    </rPh>
    <rPh sb="11" eb="13">
      <t>ホンチョウ</t>
    </rPh>
    <phoneticPr fontId="15"/>
  </si>
  <si>
    <t>0246-89-2510</t>
    <phoneticPr fontId="15"/>
  </si>
  <si>
    <t>福島市立福島第四中学校天神スクール</t>
    <rPh sb="11" eb="13">
      <t>テンジン</t>
    </rPh>
    <phoneticPr fontId="15"/>
  </si>
  <si>
    <t>960-8001</t>
    <phoneticPr fontId="15"/>
  </si>
  <si>
    <t>福島市天神町11-31</t>
    <phoneticPr fontId="15"/>
  </si>
  <si>
    <t>024-535-6601</t>
    <phoneticPr fontId="15"/>
  </si>
  <si>
    <t>福島県立ふたば未来学園中学校</t>
    <rPh sb="0" eb="4">
      <t>フクシマケンリツ</t>
    </rPh>
    <rPh sb="7" eb="9">
      <t>ミライ</t>
    </rPh>
    <rPh sb="9" eb="11">
      <t>ガクエン</t>
    </rPh>
    <rPh sb="11" eb="14">
      <t>チュウガッコウ</t>
    </rPh>
    <phoneticPr fontId="15"/>
  </si>
  <si>
    <t>979-0408</t>
    <phoneticPr fontId="15"/>
  </si>
  <si>
    <t>双葉郡広野町中央台1丁目6-3</t>
    <rPh sb="0" eb="3">
      <t>フタバグン</t>
    </rPh>
    <rPh sb="3" eb="6">
      <t>ヒロノマチ</t>
    </rPh>
    <rPh sb="6" eb="8">
      <t>チュウオウ</t>
    </rPh>
    <rPh sb="8" eb="9">
      <t>ダイ</t>
    </rPh>
    <rPh sb="10" eb="12">
      <t>チョウメ</t>
    </rPh>
    <phoneticPr fontId="15"/>
  </si>
  <si>
    <t>0240-23-6825</t>
    <phoneticPr fontId="15"/>
  </si>
  <si>
    <t>いわき市立遠野中学校</t>
    <rPh sb="3" eb="5">
      <t>シリツ</t>
    </rPh>
    <rPh sb="5" eb="10">
      <t>トオノチュウガッコウ</t>
    </rPh>
    <phoneticPr fontId="15"/>
  </si>
  <si>
    <t>いわき市遠野町上遠野字根小屋30</t>
    <rPh sb="3" eb="4">
      <t>シ</t>
    </rPh>
    <rPh sb="4" eb="6">
      <t>トオノ</t>
    </rPh>
    <rPh sb="6" eb="7">
      <t>マチ</t>
    </rPh>
    <rPh sb="7" eb="10">
      <t>カトオノ</t>
    </rPh>
    <rPh sb="10" eb="11">
      <t>アザ</t>
    </rPh>
    <rPh sb="11" eb="12">
      <t>ネ</t>
    </rPh>
    <rPh sb="12" eb="14">
      <t>コヤ</t>
    </rPh>
    <phoneticPr fontId="15"/>
  </si>
  <si>
    <t>0246-89-2513</t>
    <phoneticPr fontId="15"/>
  </si>
  <si>
    <t>福島県立会津学鳳中学校</t>
    <rPh sb="0" eb="4">
      <t>フクシマケンリツ</t>
    </rPh>
    <rPh sb="4" eb="6">
      <t>アイヅ</t>
    </rPh>
    <rPh sb="6" eb="8">
      <t>ガクホウ</t>
    </rPh>
    <rPh sb="8" eb="11">
      <t>チュウガッコウ</t>
    </rPh>
    <phoneticPr fontId="15"/>
  </si>
  <si>
    <t>965-0003</t>
    <phoneticPr fontId="15"/>
  </si>
  <si>
    <t>会津若松市一箕町大字八幡字八幡1-1</t>
    <rPh sb="0" eb="5">
      <t>アイヅワカマツシ</t>
    </rPh>
    <rPh sb="5" eb="8">
      <t>イッキマチ</t>
    </rPh>
    <rPh sb="8" eb="10">
      <t>オオアザ</t>
    </rPh>
    <rPh sb="13" eb="15">
      <t>ハチマン</t>
    </rPh>
    <phoneticPr fontId="15"/>
  </si>
  <si>
    <t>0242-22-3491</t>
    <phoneticPr fontId="15"/>
  </si>
  <si>
    <t>会津若松市立湊学園</t>
    <rPh sb="0" eb="4">
      <t>アイヅワカマツ</t>
    </rPh>
    <rPh sb="4" eb="6">
      <t>シリツ</t>
    </rPh>
    <rPh sb="6" eb="7">
      <t>ミナト</t>
    </rPh>
    <rPh sb="7" eb="9">
      <t>ガクエン</t>
    </rPh>
    <phoneticPr fontId="15"/>
  </si>
  <si>
    <t>965-0202</t>
    <phoneticPr fontId="15"/>
  </si>
  <si>
    <t>会津若松市湊町大字共和字上馬渡171</t>
    <rPh sb="0" eb="5">
      <t>アイヅワカマツシ</t>
    </rPh>
    <rPh sb="5" eb="6">
      <t>ミナト</t>
    </rPh>
    <rPh sb="6" eb="7">
      <t>マチ</t>
    </rPh>
    <rPh sb="7" eb="9">
      <t>オオアザ</t>
    </rPh>
    <rPh sb="9" eb="11">
      <t>キョウワ</t>
    </rPh>
    <rPh sb="11" eb="12">
      <t>アザ</t>
    </rPh>
    <rPh sb="12" eb="13">
      <t>ウエ</t>
    </rPh>
    <rPh sb="13" eb="14">
      <t>ウマ</t>
    </rPh>
    <rPh sb="14" eb="15">
      <t>ワタル</t>
    </rPh>
    <phoneticPr fontId="15"/>
  </si>
  <si>
    <t>0242-93-2066・2014</t>
    <phoneticPr fontId="15"/>
  </si>
  <si>
    <t>会津美里町立本郷学園</t>
    <rPh sb="0" eb="4">
      <t>アイヅミサト</t>
    </rPh>
    <rPh sb="4" eb="5">
      <t>マチ</t>
    </rPh>
    <rPh sb="5" eb="6">
      <t>リツ</t>
    </rPh>
    <rPh sb="6" eb="10">
      <t>ホンゴウガクエン</t>
    </rPh>
    <phoneticPr fontId="15"/>
  </si>
  <si>
    <t>969-6041</t>
    <phoneticPr fontId="15"/>
  </si>
  <si>
    <t>大沼郡会津美里町字川原町1933</t>
    <rPh sb="0" eb="2">
      <t>オオヌマ</t>
    </rPh>
    <rPh sb="2" eb="3">
      <t>グン</t>
    </rPh>
    <rPh sb="3" eb="5">
      <t>アイヅ</t>
    </rPh>
    <rPh sb="5" eb="8">
      <t>ミサトマチ</t>
    </rPh>
    <rPh sb="8" eb="9">
      <t>アザ</t>
    </rPh>
    <rPh sb="9" eb="11">
      <t>カワハラ</t>
    </rPh>
    <rPh sb="11" eb="12">
      <t>マチ</t>
    </rPh>
    <phoneticPr fontId="15"/>
  </si>
  <si>
    <t>0242-56-3005・3241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</si>
</sst>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>
    <font>
      <sz val="10"/>
      <color rgb="FF000000"/>
      <name val="Arial"/>
      <scheme val="minor"/>
    </font>
    <font>
      <sz val="14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b/>
      <sz val="12"/>
      <color rgb="FF000000"/>
      <name val="MS PGothic"/>
      <family val="3"/>
      <charset val="128"/>
    </font>
    <font>
      <sz val="10"/>
      <name val="Arial"/>
      <family val="2"/>
    </font>
    <font>
      <b/>
      <sz val="10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u/>
      <sz val="14"/>
      <color rgb="FFFF0000"/>
      <name val="MS PGothic"/>
      <family val="3"/>
      <charset val="128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ＭＳ ゴシック"/>
      <family val="3"/>
      <charset val="128"/>
    </font>
    <font>
      <b/>
      <sz val="11"/>
      <color rgb="FFFF0000"/>
      <name val="Arial"/>
      <family val="2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Arial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Arial"/>
      <family val="3"/>
      <charset val="128"/>
      <scheme val="minor"/>
    </font>
    <font>
      <b/>
      <sz val="12"/>
      <name val="ＭＳ ゴシック"/>
      <family val="3"/>
      <charset val="128"/>
    </font>
    <font>
      <b/>
      <sz val="14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name val="ＭＳ Ｐゴシック"/>
      <family val="2"/>
      <charset val="128"/>
    </font>
    <font>
      <b/>
      <sz val="10"/>
      <color rgb="FFFF0000"/>
      <name val="MS PGothic"/>
      <family val="3"/>
      <charset val="128"/>
    </font>
    <font>
      <sz val="10"/>
      <color rgb="FFFF0000"/>
      <name val="MS P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EF1CC"/>
        <bgColor rgb="FFFEF1CC"/>
      </patternFill>
    </fill>
    <fill>
      <patternFill patternType="solid">
        <fgColor rgb="FFD2F1DA"/>
        <bgColor rgb="FFD2F1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EF1CC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3" fillId="0" borderId="7"/>
    <xf numFmtId="0" fontId="9" fillId="0" borderId="7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3" borderId="17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2" fillId="0" borderId="0" xfId="0" applyFont="1"/>
    <xf numFmtId="0" fontId="9" fillId="0" borderId="0" xfId="0" applyFont="1"/>
    <xf numFmtId="0" fontId="14" fillId="0" borderId="7" xfId="1" applyFont="1" applyAlignment="1">
      <alignment vertical="center"/>
    </xf>
    <xf numFmtId="0" fontId="14" fillId="0" borderId="7" xfId="1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0" fillId="4" borderId="23" xfId="0" applyFill="1" applyBorder="1" applyAlignment="1" applyProtection="1">
      <alignment horizontal="center" vertical="center"/>
      <protection locked="0"/>
    </xf>
    <xf numFmtId="0" fontId="17" fillId="4" borderId="23" xfId="0" applyFont="1" applyFill="1" applyBorder="1" applyAlignment="1" applyProtection="1">
      <alignment horizontal="center" vertical="center"/>
      <protection locked="0"/>
    </xf>
    <xf numFmtId="0" fontId="18" fillId="0" borderId="7" xfId="1" applyFont="1" applyAlignment="1">
      <alignment horizontal="centerContinuous" vertical="center"/>
    </xf>
    <xf numFmtId="0" fontId="17" fillId="0" borderId="2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1" fillId="0" borderId="23" xfId="2" applyFont="1" applyBorder="1"/>
    <xf numFmtId="0" fontId="11" fillId="0" borderId="7" xfId="2" applyFont="1"/>
    <xf numFmtId="0" fontId="27" fillId="5" borderId="1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vertical="center"/>
    </xf>
    <xf numFmtId="0" fontId="27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21" fillId="5" borderId="2" xfId="0" applyFont="1" applyFill="1" applyBorder="1" applyAlignment="1" applyProtection="1">
      <alignment horizontal="center" vertical="center"/>
      <protection locked="0"/>
    </xf>
    <xf numFmtId="0" fontId="22" fillId="4" borderId="3" xfId="0" applyFont="1" applyFill="1" applyBorder="1" applyProtection="1">
      <protection locked="0"/>
    </xf>
    <xf numFmtId="0" fontId="20" fillId="0" borderId="26" xfId="0" applyFont="1" applyBorder="1" applyAlignment="1">
      <alignment horizontal="center" vertical="center"/>
    </xf>
    <xf numFmtId="0" fontId="22" fillId="0" borderId="24" xfId="0" applyFont="1" applyBorder="1"/>
    <xf numFmtId="0" fontId="24" fillId="6" borderId="0" xfId="0" applyFont="1" applyFill="1" applyAlignment="1">
      <alignment horizontal="left" vertical="center" wrapText="1"/>
    </xf>
    <xf numFmtId="0" fontId="20" fillId="6" borderId="0" xfId="0" applyFont="1" applyFill="1"/>
    <xf numFmtId="0" fontId="25" fillId="0" borderId="5" xfId="0" applyFont="1" applyBorder="1" applyAlignment="1">
      <alignment horizontal="center" vertical="center"/>
    </xf>
    <xf numFmtId="0" fontId="20" fillId="0" borderId="0" xfId="0" applyFont="1"/>
    <xf numFmtId="0" fontId="23" fillId="0" borderId="2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2" fillId="0" borderId="20" xfId="0" applyFont="1" applyBorder="1" applyAlignment="1">
      <alignment horizontal="center" vertical="center" shrinkToFit="1"/>
    </xf>
    <xf numFmtId="0" fontId="4" fillId="0" borderId="21" xfId="0" applyFont="1" applyBorder="1"/>
    <xf numFmtId="0" fontId="4" fillId="0" borderId="22" xfId="0" applyFont="1" applyBorder="1"/>
    <xf numFmtId="0" fontId="29" fillId="0" borderId="27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4" fillId="0" borderId="9" xfId="0" applyFont="1" applyBorder="1"/>
    <xf numFmtId="0" fontId="9" fillId="3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11" fillId="0" borderId="20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6">
    <dxf>
      <fill>
        <patternFill patternType="solid">
          <fgColor rgb="FFD9E6FC"/>
          <bgColor rgb="FFD9E6FC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 リスト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 リスト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352;&#20837;&#2036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4</xdr:row>
      <xdr:rowOff>209549</xdr:rowOff>
    </xdr:from>
    <xdr:to>
      <xdr:col>11</xdr:col>
      <xdr:colOff>533400</xdr:colOff>
      <xdr:row>4</xdr:row>
      <xdr:rowOff>1076324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91350" y="1333499"/>
          <a:ext cx="1428750" cy="8667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記入例</a:t>
          </a:r>
          <a:endParaRPr kumimoji="1" lang="en-US" altLang="ja-JP" sz="2800" b="1"/>
        </a:p>
        <a:p>
          <a:pPr algn="ctr"/>
          <a:r>
            <a:rPr kumimoji="1" lang="ja-JP" altLang="en-US" sz="1200" b="1"/>
            <a:t>（クリック）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19050</xdr:rowOff>
    </xdr:from>
    <xdr:to>
      <xdr:col>13</xdr:col>
      <xdr:colOff>600075</xdr:colOff>
      <xdr:row>8</xdr:row>
      <xdr:rowOff>171450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3275" y="962025"/>
          <a:ext cx="4162425" cy="1724025"/>
        </a:xfrm>
        <a:prstGeom prst="foldedCorner">
          <a:avLst/>
        </a:prstGeom>
        <a:solidFill>
          <a:schemeClr val="accent5">
            <a:alpha val="5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solidFill>
                <a:sysClr val="windowText" lastClr="000000"/>
              </a:solidFill>
            </a:rPr>
            <a:t>※</a:t>
          </a:r>
          <a:r>
            <a:rPr kumimoji="1" lang="ja-JP" altLang="en-US" sz="2000">
              <a:solidFill>
                <a:sysClr val="windowText" lastClr="000000"/>
              </a:solidFill>
            </a:rPr>
            <a:t>議長、議事録署名人、書記の担当となっている支部については、「総会時の役割」、「氏名よみがな」欄について記入ください。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176213</xdr:colOff>
      <xdr:row>0</xdr:row>
      <xdr:rowOff>354806</xdr:rowOff>
    </xdr:from>
    <xdr:ext cx="6915150" cy="1721644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6213" y="354806"/>
          <a:ext cx="6915150" cy="1721644"/>
        </a:xfrm>
        <a:prstGeom prst="foldedCorner">
          <a:avLst>
            <a:gd name="adj" fmla="val 12635"/>
          </a:avLst>
        </a:prstGeom>
        <a:gradFill>
          <a:gsLst>
            <a:gs pos="0">
              <a:srgbClr val="A7DBE0"/>
            </a:gs>
            <a:gs pos="50000">
              <a:srgbClr val="99D4DA"/>
            </a:gs>
            <a:gs pos="100000">
              <a:srgbClr val="86D1D8"/>
            </a:gs>
          </a:gsLst>
          <a:lin ang="5400000" scaled="0"/>
        </a:gradFill>
        <a:ln w="9525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～記入例～</a:t>
          </a:r>
          <a:endParaRPr sz="1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例１：病休補充、産休補充、育休補充の方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4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例２：市町村費負担会計年度任用職員の方</a:t>
          </a:r>
          <a:r>
            <a:rPr lang="en-US" sz="14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　</a:t>
          </a:r>
          <a:endParaRPr sz="1400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例</a:t>
          </a:r>
          <a:r>
            <a:rPr lang="ja-JP" altLang="en-US" sz="1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３</a:t>
          </a:r>
          <a:r>
            <a:rPr lang="en-US" sz="1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：学校事務職員未配置校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例</a:t>
          </a:r>
          <a:r>
            <a:rPr lang="ja-JP" altLang="en-US" sz="1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４</a:t>
          </a:r>
          <a:r>
            <a:rPr lang="en-US" sz="14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：</a:t>
          </a:r>
          <a:r>
            <a:rPr lang="ja-JP" altLang="en-US" sz="1400"/>
            <a:t>複数配置校における２人目以降の記入方法</a:t>
          </a:r>
          <a:endParaRPr sz="1400"/>
        </a:p>
      </xdr:txBody>
    </xdr:sp>
    <xdr:clientData fLocksWithSheet="0"/>
  </xdr:oneCellAnchor>
  <xdr:twoCellAnchor>
    <xdr:from>
      <xdr:col>5</xdr:col>
      <xdr:colOff>47625</xdr:colOff>
      <xdr:row>10</xdr:row>
      <xdr:rowOff>38100</xdr:rowOff>
    </xdr:from>
    <xdr:to>
      <xdr:col>5</xdr:col>
      <xdr:colOff>581025</xdr:colOff>
      <xdr:row>10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42F884B-78CC-4EDC-9146-6046DFCD5666}"/>
            </a:ext>
          </a:extLst>
        </xdr:cNvPr>
        <xdr:cNvSpPr/>
      </xdr:nvSpPr>
      <xdr:spPr>
        <a:xfrm>
          <a:off x="4131945" y="3710940"/>
          <a:ext cx="533400" cy="25717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空白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DTPC12/Desktop/&#20107;&#21209;&#20043;&#20171;/7&#12381;&#12398;&#20182;/05&#20849;&#21516;&#36899;&#25658;&#12539;&#20107;&#21209;&#30740;/03%20&#22320;&#21306;&#20107;&#21209;&#30740;/02&#22320;&#21306;&#20107;&#21209;&#30740;&#24246;&#21209;/R3&#24180;&#24230;%20&#22320;&#21306;&#20107;&#21209;&#30740;/&#30476;&#12395;&#25552;&#20986;&#12377;&#12427;&#26360;&#39006;&#12288;04.14&#28168;/&#32068;&#32340;&#21517;&#31807;&#65288;&#30707;&#24029;&#25903;&#370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部組織名簿"/>
      <sheetName val="参考（R2県内学校名一覧）"/>
      <sheetName val=" リスト"/>
      <sheetName val="組織名簿（石川支部）"/>
    </sheetNames>
    <sheetDataSet>
      <sheetData sheetId="0"/>
      <sheetData sheetId="1"/>
      <sheetData sheetId="2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1:C5">
  <tableColumns count="1">
    <tableColumn id="1" xr3:uid="{00000000-0010-0000-0000-000001000000}" name="職名"/>
  </tableColumns>
  <tableStyleInfo name=" リスト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A13">
  <tableColumns count="1">
    <tableColumn id="1" xr3:uid="{00000000-0010-0000-0100-000001000000}" name="役職名"/>
  </tableColumns>
  <tableStyleInfo name=" リスト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outlinePr summaryBelow="0" summaryRight="0"/>
  </sheetPr>
  <dimension ref="A1:AB1030"/>
  <sheetViews>
    <sheetView tabSelected="1" workbookViewId="0"/>
  </sheetViews>
  <sheetFormatPr defaultColWidth="12.5703125" defaultRowHeight="15" customHeight="1"/>
  <cols>
    <col min="1" max="1" width="3.42578125" style="45" customWidth="1"/>
    <col min="2" max="2" width="23.5703125" style="45" bestFit="1" customWidth="1"/>
    <col min="3" max="3" width="9.140625" style="45" bestFit="1" customWidth="1"/>
    <col min="4" max="4" width="16.140625" style="45" customWidth="1"/>
    <col min="5" max="11" width="9.42578125" style="45" customWidth="1"/>
    <col min="12" max="12" width="9.42578125" style="60" customWidth="1"/>
    <col min="13" max="13" width="12.5703125" style="45" customWidth="1"/>
    <col min="14" max="14" width="10.7109375" style="45" hidden="1" customWidth="1"/>
    <col min="15" max="15" width="8" style="45" hidden="1" customWidth="1"/>
    <col min="16" max="16" width="13.5703125" style="45" hidden="1" customWidth="1"/>
    <col min="17" max="17" width="11.42578125" style="45" hidden="1" customWidth="1"/>
    <col min="18" max="18" width="8" style="45" hidden="1" customWidth="1"/>
    <col min="19" max="19" width="26.42578125" style="45" hidden="1" customWidth="1"/>
    <col min="20" max="20" width="4.5703125" style="45" hidden="1" customWidth="1"/>
    <col min="21" max="21" width="9.42578125" style="45" hidden="1" customWidth="1"/>
    <col min="22" max="22" width="6.42578125" style="45" hidden="1" customWidth="1"/>
    <col min="23" max="23" width="12.5703125" style="45" hidden="1" customWidth="1"/>
    <col min="24" max="24" width="12.5703125" style="45"/>
    <col min="25" max="25" width="4.7109375" style="45" hidden="1" customWidth="1"/>
    <col min="26" max="26" width="9.140625" style="45" hidden="1" customWidth="1"/>
    <col min="27" max="27" width="2.7109375" style="45" hidden="1" customWidth="1"/>
    <col min="28" max="28" width="3.85546875" style="45" hidden="1" customWidth="1"/>
    <col min="29" max="16384" width="12.5703125" style="45"/>
  </cols>
  <sheetData>
    <row r="1" spans="1:28" ht="30" customHeight="1">
      <c r="A1" s="42" t="s">
        <v>2286</v>
      </c>
      <c r="B1" s="43"/>
      <c r="C1" s="44"/>
      <c r="D1" s="44"/>
      <c r="E1" s="44"/>
      <c r="F1" s="43"/>
      <c r="G1" s="43"/>
      <c r="H1" s="43"/>
      <c r="I1" s="43"/>
      <c r="J1" s="43"/>
      <c r="K1" s="43"/>
      <c r="L1" s="44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8" ht="19.5" customHeight="1">
      <c r="A2" s="46"/>
      <c r="B2" s="47" t="s">
        <v>0</v>
      </c>
      <c r="C2" s="72" t="s">
        <v>1</v>
      </c>
      <c r="D2" s="73"/>
      <c r="E2" s="47" t="s">
        <v>2</v>
      </c>
      <c r="F2" s="47">
        <f>COUNTIFS($K$7:$K$136,"会員")</f>
        <v>0</v>
      </c>
      <c r="G2" s="47" t="s">
        <v>3</v>
      </c>
      <c r="H2" s="47">
        <f>COUNTIFS($K$7:$K$136,"非会員")</f>
        <v>0</v>
      </c>
      <c r="I2" s="47" t="s">
        <v>4</v>
      </c>
      <c r="J2" s="47">
        <f>COUNTIF($I$7:$I$136,"男性")</f>
        <v>0</v>
      </c>
      <c r="K2" s="47" t="s">
        <v>5</v>
      </c>
      <c r="L2" s="47">
        <f>COUNTIF($I$7:$I$136,"女性")</f>
        <v>0</v>
      </c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8" ht="19.5" customHeight="1">
      <c r="A3" s="46"/>
      <c r="B3" s="48" t="s">
        <v>6</v>
      </c>
      <c r="C3" s="74">
        <f>F4+H4+J4+L4</f>
        <v>0</v>
      </c>
      <c r="D3" s="75"/>
      <c r="E3" s="47" t="s">
        <v>7</v>
      </c>
      <c r="F3" s="47">
        <f>COUNTIF($C$7:$C$136,"主事")</f>
        <v>0</v>
      </c>
      <c r="G3" s="47" t="s">
        <v>8</v>
      </c>
      <c r="H3" s="47">
        <f>COUNTIF($C$7:$C$136,"副主査")</f>
        <v>0</v>
      </c>
      <c r="I3" s="49" t="s">
        <v>9</v>
      </c>
      <c r="J3" s="47">
        <f>COUNTIF($C$7:$C$136,"主査")</f>
        <v>0</v>
      </c>
      <c r="K3" s="47" t="s">
        <v>10</v>
      </c>
      <c r="L3" s="47">
        <f>COUNTIF($C$7:$C$136,"主任主査")</f>
        <v>0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8" ht="19.5" customHeight="1">
      <c r="A4" s="46"/>
      <c r="B4" s="50" t="s">
        <v>2204</v>
      </c>
      <c r="C4" s="80">
        <f>ROUNDUP(F2/5,0)</f>
        <v>0</v>
      </c>
      <c r="D4" s="80"/>
      <c r="E4" s="51" t="s">
        <v>11</v>
      </c>
      <c r="F4" s="47">
        <f>COUNTIF($F$7:$F$136,"小学校")</f>
        <v>0</v>
      </c>
      <c r="G4" s="52" t="s">
        <v>12</v>
      </c>
      <c r="H4" s="47">
        <f>COUNTIF($F$7:$F$136,"中学校")</f>
        <v>0</v>
      </c>
      <c r="I4" s="52" t="s">
        <v>13</v>
      </c>
      <c r="J4" s="47">
        <f>COUNTIF($F$7:$F$136,"義務教育学校")</f>
        <v>0</v>
      </c>
      <c r="K4" s="52" t="s">
        <v>14</v>
      </c>
      <c r="L4" s="47">
        <f>COUNTIF($F$7:$F$136,"特別支援学校")</f>
        <v>0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8" ht="111.75" customHeight="1">
      <c r="A5" s="76" t="s">
        <v>2210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8" ht="24.75" customHeight="1">
      <c r="A6" s="53" t="s">
        <v>15</v>
      </c>
      <c r="B6" s="53" t="s">
        <v>16</v>
      </c>
      <c r="C6" s="53" t="s">
        <v>17</v>
      </c>
      <c r="D6" s="53" t="s">
        <v>18</v>
      </c>
      <c r="E6" s="53" t="s">
        <v>19</v>
      </c>
      <c r="F6" s="53" t="s">
        <v>20</v>
      </c>
      <c r="G6" s="53" t="s">
        <v>2213</v>
      </c>
      <c r="H6" s="53" t="s">
        <v>21</v>
      </c>
      <c r="I6" s="53" t="s">
        <v>22</v>
      </c>
      <c r="J6" s="53" t="s">
        <v>23</v>
      </c>
      <c r="K6" s="53" t="s">
        <v>24</v>
      </c>
      <c r="L6" s="53" t="s">
        <v>2202</v>
      </c>
      <c r="M6" s="54"/>
      <c r="N6" s="55" t="s">
        <v>1</v>
      </c>
      <c r="O6" s="56" t="s">
        <v>10</v>
      </c>
      <c r="P6" s="55" t="s">
        <v>26</v>
      </c>
      <c r="Q6" s="55" t="s">
        <v>11</v>
      </c>
      <c r="R6" s="56" t="s">
        <v>27</v>
      </c>
      <c r="S6" s="68" t="s">
        <v>2287</v>
      </c>
      <c r="T6" s="67" t="s">
        <v>4</v>
      </c>
      <c r="U6" s="55" t="s">
        <v>29</v>
      </c>
      <c r="V6" s="56" t="s">
        <v>30</v>
      </c>
      <c r="W6" s="57" t="s">
        <v>2203</v>
      </c>
      <c r="X6" s="43"/>
      <c r="AB6" s="45" t="s">
        <v>2203</v>
      </c>
    </row>
    <row r="7" spans="1:28" ht="24.75" customHeight="1">
      <c r="A7" s="53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54"/>
      <c r="N7" s="55" t="s">
        <v>33</v>
      </c>
      <c r="O7" s="56" t="s">
        <v>9</v>
      </c>
      <c r="P7" s="55" t="s">
        <v>34</v>
      </c>
      <c r="Q7" s="55" t="s">
        <v>12</v>
      </c>
      <c r="R7" s="56" t="s">
        <v>35</v>
      </c>
      <c r="S7" s="68" t="s">
        <v>2288</v>
      </c>
      <c r="T7" s="67" t="s">
        <v>5</v>
      </c>
      <c r="U7" s="55" t="s">
        <v>37</v>
      </c>
      <c r="V7" s="55" t="s">
        <v>38</v>
      </c>
      <c r="W7" s="43"/>
      <c r="X7" s="43"/>
      <c r="Y7" s="45">
        <f>COUNTIFS(会員名簿!$L$7:$L$136,"○")</f>
        <v>0</v>
      </c>
      <c r="Z7" s="45">
        <f>COUNTIFS(会員名簿!L8:L136,"○")</f>
        <v>0</v>
      </c>
      <c r="AA7" s="45">
        <f>Y7-Z7</f>
        <v>0</v>
      </c>
      <c r="AB7" s="45" t="str">
        <f>CONCATENATE($AB$6,AA7)</f>
        <v>○0</v>
      </c>
    </row>
    <row r="8" spans="1:28" ht="24.75" customHeight="1">
      <c r="A8" s="53">
        <v>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54"/>
      <c r="N8" s="55" t="s">
        <v>40</v>
      </c>
      <c r="O8" s="56" t="s">
        <v>8</v>
      </c>
      <c r="P8" s="55" t="s">
        <v>41</v>
      </c>
      <c r="Q8" s="55" t="s">
        <v>13</v>
      </c>
      <c r="R8" s="56" t="s">
        <v>42</v>
      </c>
      <c r="S8" s="68" t="s">
        <v>43</v>
      </c>
      <c r="T8" s="65"/>
      <c r="U8" s="55" t="s">
        <v>44</v>
      </c>
      <c r="V8" s="55"/>
      <c r="W8" s="43"/>
      <c r="X8" s="43"/>
      <c r="Y8" s="45">
        <f>COUNTIFS(会員名簿!$L$7:$L$136,"○")</f>
        <v>0</v>
      </c>
      <c r="Z8" s="45">
        <f>COUNTIFS(会員名簿!L9:L137,"○")</f>
        <v>0</v>
      </c>
      <c r="AA8" s="45">
        <f t="shared" ref="AA8:AA71" si="0">Y8-Z8</f>
        <v>0</v>
      </c>
      <c r="AB8" s="45" t="str">
        <f t="shared" ref="AB8:AB71" si="1">CONCATENATE($AB$6,AA8)</f>
        <v>○0</v>
      </c>
    </row>
    <row r="9" spans="1:28" ht="24.75" customHeight="1">
      <c r="A9" s="53">
        <v>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54"/>
      <c r="N9" s="55" t="s">
        <v>46</v>
      </c>
      <c r="O9" s="56" t="s">
        <v>7</v>
      </c>
      <c r="P9" s="55" t="s">
        <v>47</v>
      </c>
      <c r="Q9" s="55" t="s">
        <v>14</v>
      </c>
      <c r="R9" s="65"/>
      <c r="S9" s="68" t="s">
        <v>48</v>
      </c>
      <c r="T9" s="65"/>
      <c r="U9" s="55" t="s">
        <v>32</v>
      </c>
      <c r="V9" s="54"/>
      <c r="W9" s="43"/>
      <c r="X9" s="43"/>
      <c r="Y9" s="45">
        <f>COUNTIFS(会員名簿!$L$7:$L$136,"○")</f>
        <v>0</v>
      </c>
      <c r="Z9" s="45">
        <f>COUNTIFS(会員名簿!L10:L138,"○")</f>
        <v>0</v>
      </c>
      <c r="AA9" s="45">
        <f t="shared" si="0"/>
        <v>0</v>
      </c>
      <c r="AB9" s="45" t="str">
        <f t="shared" si="1"/>
        <v>○0</v>
      </c>
    </row>
    <row r="10" spans="1:28" ht="24.75" customHeight="1">
      <c r="A10" s="53">
        <v>4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54"/>
      <c r="N10" s="55" t="s">
        <v>50</v>
      </c>
      <c r="O10" s="54"/>
      <c r="P10" s="55" t="s">
        <v>51</v>
      </c>
      <c r="Q10" s="55"/>
      <c r="R10" s="65"/>
      <c r="S10" s="68" t="s">
        <v>2289</v>
      </c>
      <c r="T10" s="65"/>
      <c r="U10" s="55" t="s">
        <v>52</v>
      </c>
      <c r="V10" s="54"/>
      <c r="W10" s="43"/>
      <c r="X10" s="43"/>
      <c r="Y10" s="45">
        <f>COUNTIFS(会員名簿!$L$7:$L$136,"○")</f>
        <v>0</v>
      </c>
      <c r="Z10" s="45">
        <f>COUNTIFS(会員名簿!L11:L139,"○")</f>
        <v>0</v>
      </c>
      <c r="AA10" s="45">
        <f t="shared" si="0"/>
        <v>0</v>
      </c>
      <c r="AB10" s="45" t="str">
        <f t="shared" si="1"/>
        <v>○0</v>
      </c>
    </row>
    <row r="11" spans="1:28" ht="24.75" customHeight="1">
      <c r="A11" s="53">
        <v>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54"/>
      <c r="N11" s="55" t="s">
        <v>54</v>
      </c>
      <c r="O11" s="54"/>
      <c r="P11" s="55" t="s">
        <v>55</v>
      </c>
      <c r="Q11" s="55"/>
      <c r="R11" s="65"/>
      <c r="S11" s="68" t="s">
        <v>2290</v>
      </c>
      <c r="T11" s="65"/>
      <c r="U11" s="54"/>
      <c r="V11" s="54"/>
      <c r="W11" s="43"/>
      <c r="X11" s="43"/>
      <c r="Y11" s="45">
        <f>COUNTIFS(会員名簿!$L$7:$L$136,"○")</f>
        <v>0</v>
      </c>
      <c r="Z11" s="45">
        <f>COUNTIFS(会員名簿!L12:L140,"○")</f>
        <v>0</v>
      </c>
      <c r="AA11" s="45">
        <f t="shared" si="0"/>
        <v>0</v>
      </c>
      <c r="AB11" s="45" t="str">
        <f t="shared" si="1"/>
        <v>○0</v>
      </c>
    </row>
    <row r="12" spans="1:28" ht="24.75" customHeight="1">
      <c r="A12" s="53">
        <v>6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54"/>
      <c r="N12" s="55" t="s">
        <v>57</v>
      </c>
      <c r="O12" s="54"/>
      <c r="P12" s="55" t="s">
        <v>58</v>
      </c>
      <c r="Q12" s="55"/>
      <c r="R12" s="65"/>
      <c r="S12" s="68" t="s">
        <v>2291</v>
      </c>
      <c r="T12" s="65"/>
      <c r="U12" s="54"/>
      <c r="V12" s="54"/>
      <c r="W12" s="43"/>
      <c r="X12" s="43"/>
      <c r="Y12" s="45">
        <f>COUNTIFS(会員名簿!$L$7:$L$136,"○")</f>
        <v>0</v>
      </c>
      <c r="Z12" s="45">
        <f>COUNTIFS(会員名簿!L13:L141,"○")</f>
        <v>0</v>
      </c>
      <c r="AA12" s="45">
        <f t="shared" si="0"/>
        <v>0</v>
      </c>
      <c r="AB12" s="45" t="str">
        <f t="shared" si="1"/>
        <v>○0</v>
      </c>
    </row>
    <row r="13" spans="1:28" ht="24.75" customHeight="1">
      <c r="A13" s="53">
        <v>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54"/>
      <c r="N13" s="55" t="s">
        <v>60</v>
      </c>
      <c r="O13" s="54"/>
      <c r="P13" s="55" t="s">
        <v>61</v>
      </c>
      <c r="Q13" s="55"/>
      <c r="R13" s="54"/>
      <c r="S13" s="54"/>
      <c r="T13" s="54"/>
      <c r="U13" s="54"/>
      <c r="V13" s="54"/>
      <c r="W13" s="43"/>
      <c r="X13" s="43"/>
      <c r="Y13" s="45">
        <f>COUNTIFS(会員名簿!$L$7:$L$136,"○")</f>
        <v>0</v>
      </c>
      <c r="Z13" s="45">
        <f>COUNTIFS(会員名簿!L14:L142,"○")</f>
        <v>0</v>
      </c>
      <c r="AA13" s="45">
        <f t="shared" si="0"/>
        <v>0</v>
      </c>
      <c r="AB13" s="45" t="str">
        <f t="shared" si="1"/>
        <v>○0</v>
      </c>
    </row>
    <row r="14" spans="1:28" ht="24.75" customHeight="1">
      <c r="A14" s="53">
        <v>8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54"/>
      <c r="N14" s="55" t="s">
        <v>63</v>
      </c>
      <c r="O14" s="54"/>
      <c r="P14" s="55" t="s">
        <v>64</v>
      </c>
      <c r="Q14" s="54"/>
      <c r="R14" s="54"/>
      <c r="S14" s="54"/>
      <c r="T14" s="54"/>
      <c r="U14" s="54"/>
      <c r="V14" s="54"/>
      <c r="W14" s="43"/>
      <c r="X14" s="43"/>
      <c r="Y14" s="45">
        <f>COUNTIFS(会員名簿!$L$7:$L$136,"○")</f>
        <v>0</v>
      </c>
      <c r="Z14" s="45">
        <f>COUNTIFS(会員名簿!L15:L143,"○")</f>
        <v>0</v>
      </c>
      <c r="AA14" s="45">
        <f t="shared" si="0"/>
        <v>0</v>
      </c>
      <c r="AB14" s="45" t="str">
        <f t="shared" si="1"/>
        <v>○0</v>
      </c>
    </row>
    <row r="15" spans="1:28" ht="24.75" customHeight="1">
      <c r="A15" s="53">
        <v>9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54"/>
      <c r="N15" s="55" t="s">
        <v>66</v>
      </c>
      <c r="O15" s="54"/>
      <c r="P15" s="55" t="s">
        <v>67</v>
      </c>
      <c r="Q15" s="54"/>
      <c r="R15" s="54"/>
      <c r="S15" s="54"/>
      <c r="T15" s="54"/>
      <c r="U15" s="54"/>
      <c r="V15" s="54"/>
      <c r="W15" s="43"/>
      <c r="X15" s="43"/>
      <c r="Y15" s="45">
        <f>COUNTIFS(会員名簿!$L$7:$L$136,"○")</f>
        <v>0</v>
      </c>
      <c r="Z15" s="45">
        <f>COUNTIFS(会員名簿!L16:L144,"○")</f>
        <v>0</v>
      </c>
      <c r="AA15" s="45">
        <f t="shared" si="0"/>
        <v>0</v>
      </c>
      <c r="AB15" s="45" t="str">
        <f t="shared" si="1"/>
        <v>○0</v>
      </c>
    </row>
    <row r="16" spans="1:28" ht="24.75" customHeight="1">
      <c r="A16" s="53">
        <v>10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54"/>
      <c r="N16" s="55" t="s">
        <v>69</v>
      </c>
      <c r="O16" s="54"/>
      <c r="P16" s="55" t="s">
        <v>70</v>
      </c>
      <c r="Q16" s="54"/>
      <c r="R16" s="54"/>
      <c r="S16" s="54"/>
      <c r="T16" s="54"/>
      <c r="U16" s="54"/>
      <c r="V16" s="54"/>
      <c r="W16" s="43"/>
      <c r="X16" s="43"/>
      <c r="Y16" s="45">
        <f>COUNTIFS(会員名簿!$L$7:$L$136,"○")</f>
        <v>0</v>
      </c>
      <c r="Z16" s="45">
        <f>COUNTIFS(会員名簿!L17:L145,"○")</f>
        <v>0</v>
      </c>
      <c r="AA16" s="45">
        <f t="shared" si="0"/>
        <v>0</v>
      </c>
      <c r="AB16" s="45" t="str">
        <f t="shared" si="1"/>
        <v>○0</v>
      </c>
    </row>
    <row r="17" spans="1:28" ht="24.75" customHeight="1">
      <c r="A17" s="53">
        <v>11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54"/>
      <c r="N17" s="55" t="s">
        <v>72</v>
      </c>
      <c r="O17" s="54"/>
      <c r="P17" s="54"/>
      <c r="Q17" s="54"/>
      <c r="R17" s="54"/>
      <c r="S17" s="54"/>
      <c r="T17" s="54"/>
      <c r="U17" s="54"/>
      <c r="V17" s="54"/>
      <c r="W17" s="43"/>
      <c r="X17" s="43"/>
      <c r="Y17" s="45">
        <f>COUNTIFS(会員名簿!$L$7:$L$136,"○")</f>
        <v>0</v>
      </c>
      <c r="Z17" s="45">
        <f>COUNTIFS(会員名簿!L18:L146,"○")</f>
        <v>0</v>
      </c>
      <c r="AA17" s="45">
        <f t="shared" si="0"/>
        <v>0</v>
      </c>
      <c r="AB17" s="45" t="str">
        <f t="shared" si="1"/>
        <v>○0</v>
      </c>
    </row>
    <row r="18" spans="1:28" ht="24.75" customHeight="1">
      <c r="A18" s="53">
        <v>12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54"/>
      <c r="N18" s="55" t="s">
        <v>74</v>
      </c>
      <c r="O18" s="54"/>
      <c r="P18" s="54"/>
      <c r="Q18" s="54"/>
      <c r="R18" s="54"/>
      <c r="S18" s="54"/>
      <c r="T18" s="54"/>
      <c r="U18" s="54"/>
      <c r="V18" s="54"/>
      <c r="W18" s="43"/>
      <c r="X18" s="43"/>
      <c r="Y18" s="45">
        <f>COUNTIFS(会員名簿!$L$7:$L$136,"○")</f>
        <v>0</v>
      </c>
      <c r="Z18" s="45">
        <f>COUNTIFS(会員名簿!L19:L147,"○")</f>
        <v>0</v>
      </c>
      <c r="AA18" s="45">
        <f t="shared" si="0"/>
        <v>0</v>
      </c>
      <c r="AB18" s="45" t="str">
        <f t="shared" si="1"/>
        <v>○0</v>
      </c>
    </row>
    <row r="19" spans="1:28" ht="24.75" customHeight="1">
      <c r="A19" s="53">
        <v>13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54"/>
      <c r="N19" s="55" t="s">
        <v>76</v>
      </c>
      <c r="O19" s="54"/>
      <c r="P19" s="54"/>
      <c r="Q19" s="54"/>
      <c r="R19" s="54"/>
      <c r="S19" s="54"/>
      <c r="T19" s="54"/>
      <c r="U19" s="54"/>
      <c r="V19" s="54"/>
      <c r="W19" s="43"/>
      <c r="X19" s="43"/>
      <c r="Y19" s="45">
        <f>COUNTIFS(会員名簿!$L$7:$L$136,"○")</f>
        <v>0</v>
      </c>
      <c r="Z19" s="45">
        <f>COUNTIFS(会員名簿!L20:L148,"○")</f>
        <v>0</v>
      </c>
      <c r="AA19" s="45">
        <f t="shared" si="0"/>
        <v>0</v>
      </c>
      <c r="AB19" s="45" t="str">
        <f t="shared" si="1"/>
        <v>○0</v>
      </c>
    </row>
    <row r="20" spans="1:28" ht="24.75" customHeight="1">
      <c r="A20" s="53">
        <v>14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54"/>
      <c r="N20" s="55" t="s">
        <v>78</v>
      </c>
      <c r="O20" s="54"/>
      <c r="P20" s="54"/>
      <c r="Q20" s="54"/>
      <c r="R20" s="54"/>
      <c r="S20" s="54"/>
      <c r="T20" s="54"/>
      <c r="U20" s="54"/>
      <c r="V20" s="54"/>
      <c r="W20" s="43"/>
      <c r="X20" s="43"/>
      <c r="Y20" s="45">
        <f>COUNTIFS(会員名簿!$L$7:$L$136,"○")</f>
        <v>0</v>
      </c>
      <c r="Z20" s="45">
        <f>COUNTIFS(会員名簿!L21:L149,"○")</f>
        <v>0</v>
      </c>
      <c r="AA20" s="45">
        <f t="shared" si="0"/>
        <v>0</v>
      </c>
      <c r="AB20" s="45" t="str">
        <f t="shared" si="1"/>
        <v>○0</v>
      </c>
    </row>
    <row r="21" spans="1:28" ht="24.75" customHeight="1">
      <c r="A21" s="53">
        <v>15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43"/>
      <c r="X21" s="43"/>
      <c r="Y21" s="45">
        <f>COUNTIFS(会員名簿!$L$7:$L$136,"○")</f>
        <v>0</v>
      </c>
      <c r="Z21" s="45">
        <f>COUNTIFS(会員名簿!L22:L150,"○")</f>
        <v>0</v>
      </c>
      <c r="AA21" s="45">
        <f t="shared" si="0"/>
        <v>0</v>
      </c>
      <c r="AB21" s="45" t="str">
        <f t="shared" si="1"/>
        <v>○0</v>
      </c>
    </row>
    <row r="22" spans="1:28" ht="24.75" customHeight="1">
      <c r="A22" s="53">
        <v>16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43"/>
      <c r="X22" s="43"/>
      <c r="Y22" s="45">
        <f>COUNTIFS(会員名簿!$L$7:$L$136,"○")</f>
        <v>0</v>
      </c>
      <c r="Z22" s="45">
        <f>COUNTIFS(会員名簿!L23:L151,"○")</f>
        <v>0</v>
      </c>
      <c r="AA22" s="45">
        <f t="shared" si="0"/>
        <v>0</v>
      </c>
      <c r="AB22" s="45" t="str">
        <f t="shared" si="1"/>
        <v>○0</v>
      </c>
    </row>
    <row r="23" spans="1:28" ht="24.75" customHeight="1">
      <c r="A23" s="53">
        <v>17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43"/>
      <c r="X23" s="43"/>
      <c r="Y23" s="45">
        <f>COUNTIFS(会員名簿!$L$7:$L$136,"○")</f>
        <v>0</v>
      </c>
      <c r="Z23" s="45">
        <f>COUNTIFS(会員名簿!L24:L152,"○")</f>
        <v>0</v>
      </c>
      <c r="AA23" s="45">
        <f t="shared" si="0"/>
        <v>0</v>
      </c>
      <c r="AB23" s="45" t="str">
        <f t="shared" si="1"/>
        <v>○0</v>
      </c>
    </row>
    <row r="24" spans="1:28" ht="24.75" customHeight="1">
      <c r="A24" s="53">
        <v>18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43"/>
      <c r="X24" s="43"/>
      <c r="Y24" s="45">
        <f>COUNTIFS(会員名簿!$L$7:$L$136,"○")</f>
        <v>0</v>
      </c>
      <c r="Z24" s="45">
        <f>COUNTIFS(会員名簿!L25:L153,"○")</f>
        <v>0</v>
      </c>
      <c r="AA24" s="45">
        <f t="shared" si="0"/>
        <v>0</v>
      </c>
      <c r="AB24" s="45" t="str">
        <f t="shared" si="1"/>
        <v>○0</v>
      </c>
    </row>
    <row r="25" spans="1:28" ht="24.75" customHeight="1">
      <c r="A25" s="53">
        <v>19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43"/>
      <c r="X25" s="43"/>
      <c r="Y25" s="45">
        <f>COUNTIFS(会員名簿!$L$7:$L$136,"○")</f>
        <v>0</v>
      </c>
      <c r="Z25" s="45">
        <f>COUNTIFS(会員名簿!L26:L154,"○")</f>
        <v>0</v>
      </c>
      <c r="AA25" s="45">
        <f t="shared" si="0"/>
        <v>0</v>
      </c>
      <c r="AB25" s="45" t="str">
        <f t="shared" si="1"/>
        <v>○0</v>
      </c>
    </row>
    <row r="26" spans="1:28" ht="24.75" customHeight="1">
      <c r="A26" s="53">
        <v>20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43"/>
      <c r="X26" s="43"/>
      <c r="Y26" s="45">
        <f>COUNTIFS(会員名簿!$L$7:$L$136,"○")</f>
        <v>0</v>
      </c>
      <c r="Z26" s="45">
        <f>COUNTIFS(会員名簿!L27:L155,"○")</f>
        <v>0</v>
      </c>
      <c r="AA26" s="45">
        <f t="shared" si="0"/>
        <v>0</v>
      </c>
      <c r="AB26" s="45" t="str">
        <f t="shared" si="1"/>
        <v>○0</v>
      </c>
    </row>
    <row r="27" spans="1:28" ht="24.75" customHeight="1">
      <c r="A27" s="53">
        <v>21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43"/>
      <c r="X27" s="43"/>
      <c r="Y27" s="45">
        <f>COUNTIFS(会員名簿!$L$7:$L$136,"○")</f>
        <v>0</v>
      </c>
      <c r="Z27" s="45">
        <f>COUNTIFS(会員名簿!L28:L156,"○")</f>
        <v>0</v>
      </c>
      <c r="AA27" s="45">
        <f t="shared" si="0"/>
        <v>0</v>
      </c>
      <c r="AB27" s="45" t="str">
        <f t="shared" si="1"/>
        <v>○0</v>
      </c>
    </row>
    <row r="28" spans="1:28" ht="24.75" customHeight="1">
      <c r="A28" s="53">
        <v>22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43"/>
      <c r="X28" s="43"/>
      <c r="Y28" s="45">
        <f>COUNTIFS(会員名簿!$L$7:$L$136,"○")</f>
        <v>0</v>
      </c>
      <c r="Z28" s="45">
        <f>COUNTIFS(会員名簿!L29:L157,"○")</f>
        <v>0</v>
      </c>
      <c r="AA28" s="45">
        <f t="shared" si="0"/>
        <v>0</v>
      </c>
      <c r="AB28" s="45" t="str">
        <f t="shared" si="1"/>
        <v>○0</v>
      </c>
    </row>
    <row r="29" spans="1:28" ht="24.75" customHeight="1">
      <c r="A29" s="53">
        <v>23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43"/>
      <c r="X29" s="43"/>
      <c r="Y29" s="45">
        <f>COUNTIFS(会員名簿!$L$7:$L$136,"○")</f>
        <v>0</v>
      </c>
      <c r="Z29" s="45">
        <f>COUNTIFS(会員名簿!L30:L158,"○")</f>
        <v>0</v>
      </c>
      <c r="AA29" s="45">
        <f t="shared" si="0"/>
        <v>0</v>
      </c>
      <c r="AB29" s="45" t="str">
        <f t="shared" si="1"/>
        <v>○0</v>
      </c>
    </row>
    <row r="30" spans="1:28" ht="24.75" customHeight="1">
      <c r="A30" s="53">
        <v>24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43"/>
      <c r="X30" s="43"/>
      <c r="Y30" s="45">
        <f>COUNTIFS(会員名簿!$L$7:$L$136,"○")</f>
        <v>0</v>
      </c>
      <c r="Z30" s="45">
        <f>COUNTIFS(会員名簿!L31:L159,"○")</f>
        <v>0</v>
      </c>
      <c r="AA30" s="45">
        <f t="shared" si="0"/>
        <v>0</v>
      </c>
      <c r="AB30" s="45" t="str">
        <f t="shared" si="1"/>
        <v>○0</v>
      </c>
    </row>
    <row r="31" spans="1:28" ht="24.75" customHeight="1">
      <c r="A31" s="53">
        <v>25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43"/>
      <c r="X31" s="43"/>
      <c r="Y31" s="45">
        <f>COUNTIFS(会員名簿!$L$7:$L$136,"○")</f>
        <v>0</v>
      </c>
      <c r="Z31" s="45">
        <f>COUNTIFS(会員名簿!L32:L160,"○")</f>
        <v>0</v>
      </c>
      <c r="AA31" s="45">
        <f t="shared" si="0"/>
        <v>0</v>
      </c>
      <c r="AB31" s="45" t="str">
        <f t="shared" si="1"/>
        <v>○0</v>
      </c>
    </row>
    <row r="32" spans="1:28" ht="24.75" customHeight="1">
      <c r="A32" s="53">
        <v>26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43"/>
      <c r="X32" s="43"/>
      <c r="Y32" s="45">
        <f>COUNTIFS(会員名簿!$L$7:$L$136,"○")</f>
        <v>0</v>
      </c>
      <c r="Z32" s="45">
        <f>COUNTIFS(会員名簿!L33:L161,"○")</f>
        <v>0</v>
      </c>
      <c r="AA32" s="45">
        <f t="shared" si="0"/>
        <v>0</v>
      </c>
      <c r="AB32" s="45" t="str">
        <f t="shared" si="1"/>
        <v>○0</v>
      </c>
    </row>
    <row r="33" spans="1:28" ht="24.75" customHeight="1">
      <c r="A33" s="53">
        <v>27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43"/>
      <c r="X33" s="43"/>
      <c r="Y33" s="45">
        <f>COUNTIFS(会員名簿!$L$7:$L$136,"○")</f>
        <v>0</v>
      </c>
      <c r="Z33" s="45">
        <f>COUNTIFS(会員名簿!L34:L162,"○")</f>
        <v>0</v>
      </c>
      <c r="AA33" s="45">
        <f t="shared" si="0"/>
        <v>0</v>
      </c>
      <c r="AB33" s="45" t="str">
        <f t="shared" si="1"/>
        <v>○0</v>
      </c>
    </row>
    <row r="34" spans="1:28" ht="24.75" customHeight="1">
      <c r="A34" s="53">
        <v>28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43"/>
      <c r="X34" s="43"/>
      <c r="Y34" s="45">
        <f>COUNTIFS(会員名簿!$L$7:$L$136,"○")</f>
        <v>0</v>
      </c>
      <c r="Z34" s="45">
        <f>COUNTIFS(会員名簿!L35:L163,"○")</f>
        <v>0</v>
      </c>
      <c r="AA34" s="45">
        <f t="shared" si="0"/>
        <v>0</v>
      </c>
      <c r="AB34" s="45" t="str">
        <f t="shared" si="1"/>
        <v>○0</v>
      </c>
    </row>
    <row r="35" spans="1:28" ht="24.75" customHeight="1">
      <c r="A35" s="53">
        <v>29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43"/>
      <c r="X35" s="43"/>
      <c r="Y35" s="45">
        <f>COUNTIFS(会員名簿!$L$7:$L$136,"○")</f>
        <v>0</v>
      </c>
      <c r="Z35" s="45">
        <f>COUNTIFS(会員名簿!L36:L164,"○")</f>
        <v>0</v>
      </c>
      <c r="AA35" s="45">
        <f t="shared" si="0"/>
        <v>0</v>
      </c>
      <c r="AB35" s="45" t="str">
        <f t="shared" si="1"/>
        <v>○0</v>
      </c>
    </row>
    <row r="36" spans="1:28" ht="24.75" customHeight="1">
      <c r="A36" s="53">
        <v>30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43"/>
      <c r="X36" s="43"/>
      <c r="Y36" s="45">
        <f>COUNTIFS(会員名簿!$L$7:$L$136,"○")</f>
        <v>0</v>
      </c>
      <c r="Z36" s="45">
        <f>COUNTIFS(会員名簿!L37:L165,"○")</f>
        <v>0</v>
      </c>
      <c r="AA36" s="45">
        <f t="shared" si="0"/>
        <v>0</v>
      </c>
      <c r="AB36" s="45" t="str">
        <f t="shared" si="1"/>
        <v>○0</v>
      </c>
    </row>
    <row r="37" spans="1:28" ht="24.75" customHeight="1">
      <c r="A37" s="53">
        <v>31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43"/>
      <c r="X37" s="43"/>
      <c r="Y37" s="45">
        <f>COUNTIFS(会員名簿!$L$7:$L$136,"○")</f>
        <v>0</v>
      </c>
      <c r="Z37" s="45">
        <f>COUNTIFS(会員名簿!L38:L166,"○")</f>
        <v>0</v>
      </c>
      <c r="AA37" s="45">
        <f t="shared" si="0"/>
        <v>0</v>
      </c>
      <c r="AB37" s="45" t="str">
        <f t="shared" si="1"/>
        <v>○0</v>
      </c>
    </row>
    <row r="38" spans="1:28" ht="24.75" customHeight="1">
      <c r="A38" s="53">
        <v>32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43"/>
      <c r="X38" s="43"/>
      <c r="Y38" s="45">
        <f>COUNTIFS(会員名簿!$L$7:$L$136,"○")</f>
        <v>0</v>
      </c>
      <c r="Z38" s="45">
        <f>COUNTIFS(会員名簿!L39:L167,"○")</f>
        <v>0</v>
      </c>
      <c r="AA38" s="45">
        <f t="shared" si="0"/>
        <v>0</v>
      </c>
      <c r="AB38" s="45" t="str">
        <f t="shared" si="1"/>
        <v>○0</v>
      </c>
    </row>
    <row r="39" spans="1:28" ht="24.75" customHeight="1">
      <c r="A39" s="53">
        <v>33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43"/>
      <c r="X39" s="43"/>
      <c r="Y39" s="45">
        <f>COUNTIFS(会員名簿!$L$7:$L$136,"○")</f>
        <v>0</v>
      </c>
      <c r="Z39" s="45">
        <f>COUNTIFS(会員名簿!L40:L168,"○")</f>
        <v>0</v>
      </c>
      <c r="AA39" s="45">
        <f t="shared" si="0"/>
        <v>0</v>
      </c>
      <c r="AB39" s="45" t="str">
        <f t="shared" si="1"/>
        <v>○0</v>
      </c>
    </row>
    <row r="40" spans="1:28" ht="24.75" customHeight="1">
      <c r="A40" s="53">
        <v>34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43"/>
      <c r="X40" s="43"/>
      <c r="Y40" s="45">
        <f>COUNTIFS(会員名簿!$L$7:$L$136,"○")</f>
        <v>0</v>
      </c>
      <c r="Z40" s="45">
        <f>COUNTIFS(会員名簿!L41:L169,"○")</f>
        <v>0</v>
      </c>
      <c r="AA40" s="45">
        <f t="shared" si="0"/>
        <v>0</v>
      </c>
      <c r="AB40" s="45" t="str">
        <f t="shared" si="1"/>
        <v>○0</v>
      </c>
    </row>
    <row r="41" spans="1:28" ht="24.75" customHeight="1">
      <c r="A41" s="53">
        <v>35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43"/>
      <c r="X41" s="43"/>
      <c r="Y41" s="45">
        <f>COUNTIFS(会員名簿!$L$7:$L$136,"○")</f>
        <v>0</v>
      </c>
      <c r="Z41" s="45">
        <f>COUNTIFS(会員名簿!L42:L170,"○")</f>
        <v>0</v>
      </c>
      <c r="AA41" s="45">
        <f t="shared" si="0"/>
        <v>0</v>
      </c>
      <c r="AB41" s="45" t="str">
        <f t="shared" si="1"/>
        <v>○0</v>
      </c>
    </row>
    <row r="42" spans="1:28" ht="24.75" customHeight="1">
      <c r="A42" s="53">
        <v>36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43"/>
      <c r="X42" s="43"/>
      <c r="Y42" s="45">
        <f>COUNTIFS(会員名簿!$L$7:$L$136,"○")</f>
        <v>0</v>
      </c>
      <c r="Z42" s="45">
        <f>COUNTIFS(会員名簿!L43:L171,"○")</f>
        <v>0</v>
      </c>
      <c r="AA42" s="45">
        <f t="shared" si="0"/>
        <v>0</v>
      </c>
      <c r="AB42" s="45" t="str">
        <f t="shared" si="1"/>
        <v>○0</v>
      </c>
    </row>
    <row r="43" spans="1:28" ht="24.75" customHeight="1">
      <c r="A43" s="53">
        <v>37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43"/>
      <c r="X43" s="43"/>
      <c r="Y43" s="45">
        <f>COUNTIFS(会員名簿!$L$7:$L$136,"○")</f>
        <v>0</v>
      </c>
      <c r="Z43" s="45">
        <f>COUNTIFS(会員名簿!L44:L172,"○")</f>
        <v>0</v>
      </c>
      <c r="AA43" s="45">
        <f t="shared" si="0"/>
        <v>0</v>
      </c>
      <c r="AB43" s="45" t="str">
        <f t="shared" si="1"/>
        <v>○0</v>
      </c>
    </row>
    <row r="44" spans="1:28" ht="24.75" customHeight="1">
      <c r="A44" s="53">
        <v>38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43"/>
      <c r="X44" s="43"/>
      <c r="Y44" s="45">
        <f>COUNTIFS(会員名簿!$L$7:$L$136,"○")</f>
        <v>0</v>
      </c>
      <c r="Z44" s="45">
        <f>COUNTIFS(会員名簿!L45:L173,"○")</f>
        <v>0</v>
      </c>
      <c r="AA44" s="45">
        <f t="shared" si="0"/>
        <v>0</v>
      </c>
      <c r="AB44" s="45" t="str">
        <f t="shared" si="1"/>
        <v>○0</v>
      </c>
    </row>
    <row r="45" spans="1:28" ht="24.75" customHeight="1">
      <c r="A45" s="53">
        <v>39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43"/>
      <c r="X45" s="43"/>
      <c r="Y45" s="45">
        <f>COUNTIFS(会員名簿!$L$7:$L$136,"○")</f>
        <v>0</v>
      </c>
      <c r="Z45" s="45">
        <f>COUNTIFS(会員名簿!L46:L174,"○")</f>
        <v>0</v>
      </c>
      <c r="AA45" s="45">
        <f t="shared" si="0"/>
        <v>0</v>
      </c>
      <c r="AB45" s="45" t="str">
        <f t="shared" si="1"/>
        <v>○0</v>
      </c>
    </row>
    <row r="46" spans="1:28" ht="24.75" customHeight="1">
      <c r="A46" s="53">
        <v>40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43"/>
      <c r="X46" s="43"/>
      <c r="Y46" s="45">
        <f>COUNTIFS(会員名簿!$L$7:$L$136,"○")</f>
        <v>0</v>
      </c>
      <c r="Z46" s="45">
        <f>COUNTIFS(会員名簿!L47:L175,"○")</f>
        <v>0</v>
      </c>
      <c r="AA46" s="45">
        <f t="shared" si="0"/>
        <v>0</v>
      </c>
      <c r="AB46" s="45" t="str">
        <f t="shared" si="1"/>
        <v>○0</v>
      </c>
    </row>
    <row r="47" spans="1:28" ht="24.75" customHeight="1">
      <c r="A47" s="53">
        <v>41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43"/>
      <c r="X47" s="43"/>
      <c r="Y47" s="45">
        <f>COUNTIFS(会員名簿!$L$7:$L$136,"○")</f>
        <v>0</v>
      </c>
      <c r="Z47" s="45">
        <f>COUNTIFS(会員名簿!L48:L176,"○")</f>
        <v>0</v>
      </c>
      <c r="AA47" s="45">
        <f t="shared" si="0"/>
        <v>0</v>
      </c>
      <c r="AB47" s="45" t="str">
        <f t="shared" si="1"/>
        <v>○0</v>
      </c>
    </row>
    <row r="48" spans="1:28" ht="24.75" customHeight="1">
      <c r="A48" s="53">
        <v>42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43"/>
      <c r="X48" s="43"/>
      <c r="Y48" s="45">
        <f>COUNTIFS(会員名簿!$L$7:$L$136,"○")</f>
        <v>0</v>
      </c>
      <c r="Z48" s="45">
        <f>COUNTIFS(会員名簿!L49:L177,"○")</f>
        <v>0</v>
      </c>
      <c r="AA48" s="45">
        <f t="shared" si="0"/>
        <v>0</v>
      </c>
      <c r="AB48" s="45" t="str">
        <f t="shared" si="1"/>
        <v>○0</v>
      </c>
    </row>
    <row r="49" spans="1:28" ht="24.75" customHeight="1">
      <c r="A49" s="53">
        <v>43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43"/>
      <c r="X49" s="43"/>
      <c r="Y49" s="45">
        <f>COUNTIFS(会員名簿!$L$7:$L$136,"○")</f>
        <v>0</v>
      </c>
      <c r="Z49" s="45">
        <f>COUNTIFS(会員名簿!L50:L178,"○")</f>
        <v>0</v>
      </c>
      <c r="AA49" s="45">
        <f t="shared" si="0"/>
        <v>0</v>
      </c>
      <c r="AB49" s="45" t="str">
        <f t="shared" si="1"/>
        <v>○0</v>
      </c>
    </row>
    <row r="50" spans="1:28" ht="24.75" customHeight="1">
      <c r="A50" s="53">
        <v>44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43"/>
      <c r="X50" s="43"/>
      <c r="Y50" s="45">
        <f>COUNTIFS(会員名簿!$L$7:$L$136,"○")</f>
        <v>0</v>
      </c>
      <c r="Z50" s="45">
        <f>COUNTIFS(会員名簿!L51:L179,"○")</f>
        <v>0</v>
      </c>
      <c r="AA50" s="45">
        <f t="shared" si="0"/>
        <v>0</v>
      </c>
      <c r="AB50" s="45" t="str">
        <f t="shared" si="1"/>
        <v>○0</v>
      </c>
    </row>
    <row r="51" spans="1:28" ht="24.75" customHeight="1">
      <c r="A51" s="53">
        <v>45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43"/>
      <c r="X51" s="43"/>
      <c r="Y51" s="45">
        <f>COUNTIFS(会員名簿!$L$7:$L$136,"○")</f>
        <v>0</v>
      </c>
      <c r="Z51" s="45">
        <f>COUNTIFS(会員名簿!L52:L180,"○")</f>
        <v>0</v>
      </c>
      <c r="AA51" s="45">
        <f t="shared" si="0"/>
        <v>0</v>
      </c>
      <c r="AB51" s="45" t="str">
        <f t="shared" si="1"/>
        <v>○0</v>
      </c>
    </row>
    <row r="52" spans="1:28" ht="24.75" customHeight="1">
      <c r="A52" s="53">
        <v>46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43"/>
      <c r="X52" s="43"/>
      <c r="Y52" s="45">
        <f>COUNTIFS(会員名簿!$L$7:$L$136,"○")</f>
        <v>0</v>
      </c>
      <c r="Z52" s="45">
        <f>COUNTIFS(会員名簿!L53:L181,"○")</f>
        <v>0</v>
      </c>
      <c r="AA52" s="45">
        <f t="shared" si="0"/>
        <v>0</v>
      </c>
      <c r="AB52" s="45" t="str">
        <f t="shared" si="1"/>
        <v>○0</v>
      </c>
    </row>
    <row r="53" spans="1:28" ht="24.75" customHeight="1">
      <c r="A53" s="53">
        <v>47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43"/>
      <c r="X53" s="43"/>
      <c r="Y53" s="45">
        <f>COUNTIFS(会員名簿!$L$7:$L$136,"○")</f>
        <v>0</v>
      </c>
      <c r="Z53" s="45">
        <f>COUNTIFS(会員名簿!L54:L182,"○")</f>
        <v>0</v>
      </c>
      <c r="AA53" s="45">
        <f t="shared" si="0"/>
        <v>0</v>
      </c>
      <c r="AB53" s="45" t="str">
        <f t="shared" si="1"/>
        <v>○0</v>
      </c>
    </row>
    <row r="54" spans="1:28" ht="24.75" customHeight="1">
      <c r="A54" s="53">
        <v>48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43"/>
      <c r="X54" s="43"/>
      <c r="Y54" s="45">
        <f>COUNTIFS(会員名簿!$L$7:$L$136,"○")</f>
        <v>0</v>
      </c>
      <c r="Z54" s="45">
        <f>COUNTIFS(会員名簿!L55:L183,"○")</f>
        <v>0</v>
      </c>
      <c r="AA54" s="45">
        <f t="shared" si="0"/>
        <v>0</v>
      </c>
      <c r="AB54" s="45" t="str">
        <f t="shared" si="1"/>
        <v>○0</v>
      </c>
    </row>
    <row r="55" spans="1:28" ht="24.75" customHeight="1">
      <c r="A55" s="53">
        <v>49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43"/>
      <c r="X55" s="43"/>
      <c r="Y55" s="45">
        <f>COUNTIFS(会員名簿!$L$7:$L$136,"○")</f>
        <v>0</v>
      </c>
      <c r="Z55" s="45">
        <f>COUNTIFS(会員名簿!L56:L184,"○")</f>
        <v>0</v>
      </c>
      <c r="AA55" s="45">
        <f t="shared" si="0"/>
        <v>0</v>
      </c>
      <c r="AB55" s="45" t="str">
        <f t="shared" si="1"/>
        <v>○0</v>
      </c>
    </row>
    <row r="56" spans="1:28" ht="24.75" customHeight="1">
      <c r="A56" s="53">
        <v>50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43"/>
      <c r="X56" s="43"/>
      <c r="Y56" s="45">
        <f>COUNTIFS(会員名簿!$L$7:$L$136,"○")</f>
        <v>0</v>
      </c>
      <c r="Z56" s="45">
        <f>COUNTIFS(会員名簿!L57:L185,"○")</f>
        <v>0</v>
      </c>
      <c r="AA56" s="45">
        <f t="shared" si="0"/>
        <v>0</v>
      </c>
      <c r="AB56" s="45" t="str">
        <f t="shared" si="1"/>
        <v>○0</v>
      </c>
    </row>
    <row r="57" spans="1:28" ht="24.75" customHeight="1">
      <c r="A57" s="53">
        <v>51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43"/>
      <c r="X57" s="43"/>
      <c r="Y57" s="45">
        <f>COUNTIFS(会員名簿!$L$7:$L$136,"○")</f>
        <v>0</v>
      </c>
      <c r="Z57" s="45">
        <f>COUNTIFS(会員名簿!L58:L186,"○")</f>
        <v>0</v>
      </c>
      <c r="AA57" s="45">
        <f t="shared" si="0"/>
        <v>0</v>
      </c>
      <c r="AB57" s="45" t="str">
        <f t="shared" si="1"/>
        <v>○0</v>
      </c>
    </row>
    <row r="58" spans="1:28" ht="24.75" customHeight="1">
      <c r="A58" s="53">
        <v>52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43"/>
      <c r="X58" s="43"/>
      <c r="Y58" s="45">
        <f>COUNTIFS(会員名簿!$L$7:$L$136,"○")</f>
        <v>0</v>
      </c>
      <c r="Z58" s="45">
        <f>COUNTIFS(会員名簿!L59:L187,"○")</f>
        <v>0</v>
      </c>
      <c r="AA58" s="45">
        <f t="shared" si="0"/>
        <v>0</v>
      </c>
      <c r="AB58" s="45" t="str">
        <f t="shared" si="1"/>
        <v>○0</v>
      </c>
    </row>
    <row r="59" spans="1:28" ht="24.75" customHeight="1">
      <c r="A59" s="53">
        <v>53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43"/>
      <c r="X59" s="43"/>
      <c r="Y59" s="45">
        <f>COUNTIFS(会員名簿!$L$7:$L$136,"○")</f>
        <v>0</v>
      </c>
      <c r="Z59" s="45">
        <f>COUNTIFS(会員名簿!L60:L188,"○")</f>
        <v>0</v>
      </c>
      <c r="AA59" s="45">
        <f t="shared" si="0"/>
        <v>0</v>
      </c>
      <c r="AB59" s="45" t="str">
        <f t="shared" si="1"/>
        <v>○0</v>
      </c>
    </row>
    <row r="60" spans="1:28" ht="24.75" customHeight="1">
      <c r="A60" s="53">
        <v>54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43"/>
      <c r="X60" s="43"/>
      <c r="Y60" s="45">
        <f>COUNTIFS(会員名簿!$L$7:$L$136,"○")</f>
        <v>0</v>
      </c>
      <c r="Z60" s="45">
        <f>COUNTIFS(会員名簿!L61:L189,"○")</f>
        <v>0</v>
      </c>
      <c r="AA60" s="45">
        <f t="shared" si="0"/>
        <v>0</v>
      </c>
      <c r="AB60" s="45" t="str">
        <f t="shared" si="1"/>
        <v>○0</v>
      </c>
    </row>
    <row r="61" spans="1:28" ht="24.75" customHeight="1">
      <c r="A61" s="53">
        <v>55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43"/>
      <c r="X61" s="43"/>
      <c r="Y61" s="45">
        <f>COUNTIFS(会員名簿!$L$7:$L$136,"○")</f>
        <v>0</v>
      </c>
      <c r="Z61" s="45">
        <f>COUNTIFS(会員名簿!L62:L190,"○")</f>
        <v>0</v>
      </c>
      <c r="AA61" s="45">
        <f t="shared" si="0"/>
        <v>0</v>
      </c>
      <c r="AB61" s="45" t="str">
        <f t="shared" si="1"/>
        <v>○0</v>
      </c>
    </row>
    <row r="62" spans="1:28" ht="24.75" customHeight="1">
      <c r="A62" s="53">
        <v>56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43"/>
      <c r="X62" s="43"/>
      <c r="Y62" s="45">
        <f>COUNTIFS(会員名簿!$L$7:$L$136,"○")</f>
        <v>0</v>
      </c>
      <c r="Z62" s="45">
        <f>COUNTIFS(会員名簿!L63:L191,"○")</f>
        <v>0</v>
      </c>
      <c r="AA62" s="45">
        <f t="shared" si="0"/>
        <v>0</v>
      </c>
      <c r="AB62" s="45" t="str">
        <f t="shared" si="1"/>
        <v>○0</v>
      </c>
    </row>
    <row r="63" spans="1:28" ht="24.75" customHeight="1">
      <c r="A63" s="53">
        <v>57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43"/>
      <c r="X63" s="43"/>
      <c r="Y63" s="45">
        <f>COUNTIFS(会員名簿!$L$7:$L$136,"○")</f>
        <v>0</v>
      </c>
      <c r="Z63" s="45">
        <f>COUNTIFS(会員名簿!L64:L192,"○")</f>
        <v>0</v>
      </c>
      <c r="AA63" s="45">
        <f t="shared" si="0"/>
        <v>0</v>
      </c>
      <c r="AB63" s="45" t="str">
        <f t="shared" si="1"/>
        <v>○0</v>
      </c>
    </row>
    <row r="64" spans="1:28" ht="24.75" customHeight="1">
      <c r="A64" s="53">
        <v>58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43"/>
      <c r="X64" s="43"/>
      <c r="Y64" s="45">
        <f>COUNTIFS(会員名簿!$L$7:$L$136,"○")</f>
        <v>0</v>
      </c>
      <c r="Z64" s="45">
        <f>COUNTIFS(会員名簿!L65:L193,"○")</f>
        <v>0</v>
      </c>
      <c r="AA64" s="45">
        <f t="shared" si="0"/>
        <v>0</v>
      </c>
      <c r="AB64" s="45" t="str">
        <f t="shared" si="1"/>
        <v>○0</v>
      </c>
    </row>
    <row r="65" spans="1:28" ht="24.75" customHeight="1">
      <c r="A65" s="53">
        <v>59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43"/>
      <c r="X65" s="43"/>
      <c r="Y65" s="45">
        <f>COUNTIFS(会員名簿!$L$7:$L$136,"○")</f>
        <v>0</v>
      </c>
      <c r="Z65" s="45">
        <f>COUNTIFS(会員名簿!L66:L194,"○")</f>
        <v>0</v>
      </c>
      <c r="AA65" s="45">
        <f t="shared" si="0"/>
        <v>0</v>
      </c>
      <c r="AB65" s="45" t="str">
        <f t="shared" si="1"/>
        <v>○0</v>
      </c>
    </row>
    <row r="66" spans="1:28" ht="24.75" customHeight="1">
      <c r="A66" s="53">
        <v>60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43"/>
      <c r="X66" s="43"/>
      <c r="Y66" s="45">
        <f>COUNTIFS(会員名簿!$L$7:$L$136,"○")</f>
        <v>0</v>
      </c>
      <c r="Z66" s="45">
        <f>COUNTIFS(会員名簿!L67:L195,"○")</f>
        <v>0</v>
      </c>
      <c r="AA66" s="45">
        <f t="shared" si="0"/>
        <v>0</v>
      </c>
      <c r="AB66" s="45" t="str">
        <f t="shared" si="1"/>
        <v>○0</v>
      </c>
    </row>
    <row r="67" spans="1:28" ht="24.75" customHeight="1">
      <c r="A67" s="53">
        <v>61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43"/>
      <c r="X67" s="43"/>
      <c r="Y67" s="45">
        <f>COUNTIFS(会員名簿!$L$7:$L$136,"○")</f>
        <v>0</v>
      </c>
      <c r="Z67" s="45">
        <f>COUNTIFS(会員名簿!L68:L196,"○")</f>
        <v>0</v>
      </c>
      <c r="AA67" s="45">
        <f t="shared" si="0"/>
        <v>0</v>
      </c>
      <c r="AB67" s="45" t="str">
        <f t="shared" si="1"/>
        <v>○0</v>
      </c>
    </row>
    <row r="68" spans="1:28" ht="24.75" customHeight="1">
      <c r="A68" s="53">
        <v>62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43"/>
      <c r="X68" s="43"/>
      <c r="Y68" s="45">
        <f>COUNTIFS(会員名簿!$L$7:$L$136,"○")</f>
        <v>0</v>
      </c>
      <c r="Z68" s="45">
        <f>COUNTIFS(会員名簿!L69:L197,"○")</f>
        <v>0</v>
      </c>
      <c r="AA68" s="45">
        <f t="shared" si="0"/>
        <v>0</v>
      </c>
      <c r="AB68" s="45" t="str">
        <f t="shared" si="1"/>
        <v>○0</v>
      </c>
    </row>
    <row r="69" spans="1:28" ht="24.75" customHeight="1">
      <c r="A69" s="53">
        <v>63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43"/>
      <c r="X69" s="43"/>
      <c r="Y69" s="45">
        <f>COUNTIFS(会員名簿!$L$7:$L$136,"○")</f>
        <v>0</v>
      </c>
      <c r="Z69" s="45">
        <f>COUNTIFS(会員名簿!L70:L198,"○")</f>
        <v>0</v>
      </c>
      <c r="AA69" s="45">
        <f t="shared" si="0"/>
        <v>0</v>
      </c>
      <c r="AB69" s="45" t="str">
        <f t="shared" si="1"/>
        <v>○0</v>
      </c>
    </row>
    <row r="70" spans="1:28" ht="24.75" customHeight="1">
      <c r="A70" s="53">
        <v>64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43"/>
      <c r="X70" s="43"/>
      <c r="Y70" s="45">
        <f>COUNTIFS(会員名簿!$L$7:$L$136,"○")</f>
        <v>0</v>
      </c>
      <c r="Z70" s="45">
        <f>COUNTIFS(会員名簿!L71:L199,"○")</f>
        <v>0</v>
      </c>
      <c r="AA70" s="45">
        <f t="shared" si="0"/>
        <v>0</v>
      </c>
      <c r="AB70" s="45" t="str">
        <f t="shared" si="1"/>
        <v>○0</v>
      </c>
    </row>
    <row r="71" spans="1:28" ht="24.75" customHeight="1">
      <c r="A71" s="53">
        <v>65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43"/>
      <c r="X71" s="43"/>
      <c r="Y71" s="45">
        <f>COUNTIFS(会員名簿!$L$7:$L$136,"○")</f>
        <v>0</v>
      </c>
      <c r="Z71" s="45">
        <f>COUNTIFS(会員名簿!L72:L200,"○")</f>
        <v>0</v>
      </c>
      <c r="AA71" s="45">
        <f t="shared" si="0"/>
        <v>0</v>
      </c>
      <c r="AB71" s="45" t="str">
        <f t="shared" si="1"/>
        <v>○0</v>
      </c>
    </row>
    <row r="72" spans="1:28" ht="24.75" customHeight="1">
      <c r="A72" s="53">
        <v>66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43"/>
      <c r="X72" s="43"/>
      <c r="Y72" s="45">
        <f>COUNTIFS(会員名簿!$L$7:$L$136,"○")</f>
        <v>0</v>
      </c>
      <c r="Z72" s="45">
        <f>COUNTIFS(会員名簿!L73:L201,"○")</f>
        <v>0</v>
      </c>
      <c r="AA72" s="45">
        <f t="shared" ref="AA72:AA136" si="2">Y72-Z72</f>
        <v>0</v>
      </c>
      <c r="AB72" s="45" t="str">
        <f t="shared" ref="AB72:AB136" si="3">CONCATENATE($AB$6,AA72)</f>
        <v>○0</v>
      </c>
    </row>
    <row r="73" spans="1:28" ht="24.75" customHeight="1">
      <c r="A73" s="53">
        <v>67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43"/>
      <c r="X73" s="43"/>
      <c r="Y73" s="45">
        <f>COUNTIFS(会員名簿!$L$7:$L$136,"○")</f>
        <v>0</v>
      </c>
      <c r="Z73" s="45">
        <f>COUNTIFS(会員名簿!L74:L202,"○")</f>
        <v>0</v>
      </c>
      <c r="AA73" s="45">
        <f t="shared" si="2"/>
        <v>0</v>
      </c>
      <c r="AB73" s="45" t="str">
        <f t="shared" si="3"/>
        <v>○0</v>
      </c>
    </row>
    <row r="74" spans="1:28" ht="24.75" customHeight="1">
      <c r="A74" s="53">
        <v>68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43"/>
      <c r="X74" s="43"/>
      <c r="Y74" s="45">
        <f>COUNTIFS(会員名簿!$L$7:$L$136,"○")</f>
        <v>0</v>
      </c>
      <c r="Z74" s="45">
        <f>COUNTIFS(会員名簿!L75:L203,"○")</f>
        <v>0</v>
      </c>
      <c r="AA74" s="45">
        <f t="shared" si="2"/>
        <v>0</v>
      </c>
      <c r="AB74" s="45" t="str">
        <f t="shared" si="3"/>
        <v>○0</v>
      </c>
    </row>
    <row r="75" spans="1:28" ht="24.75" customHeight="1">
      <c r="A75" s="53">
        <v>69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43"/>
      <c r="X75" s="43"/>
      <c r="Y75" s="45">
        <f>COUNTIFS(会員名簿!$L$7:$L$136,"○")</f>
        <v>0</v>
      </c>
      <c r="Z75" s="45">
        <f>COUNTIFS(会員名簿!L76:L204,"○")</f>
        <v>0</v>
      </c>
      <c r="AA75" s="45">
        <f t="shared" si="2"/>
        <v>0</v>
      </c>
      <c r="AB75" s="45" t="str">
        <f t="shared" si="3"/>
        <v>○0</v>
      </c>
    </row>
    <row r="76" spans="1:28" ht="24.75" customHeight="1">
      <c r="A76" s="53">
        <v>70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43"/>
      <c r="X76" s="43"/>
      <c r="Y76" s="45">
        <f>COUNTIFS(会員名簿!$L$7:$L$136,"○")</f>
        <v>0</v>
      </c>
      <c r="Z76" s="45">
        <f>COUNTIFS(会員名簿!L77:L205,"○")</f>
        <v>0</v>
      </c>
      <c r="AA76" s="45">
        <f t="shared" si="2"/>
        <v>0</v>
      </c>
      <c r="AB76" s="45" t="str">
        <f t="shared" si="3"/>
        <v>○0</v>
      </c>
    </row>
    <row r="77" spans="1:28" ht="24.75" customHeight="1">
      <c r="A77" s="53">
        <v>71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43"/>
      <c r="X77" s="43"/>
      <c r="Y77" s="45">
        <f>COUNTIFS(会員名簿!$L$7:$L$136,"○")</f>
        <v>0</v>
      </c>
      <c r="Z77" s="45">
        <f>COUNTIFS(会員名簿!L78:L206,"○")</f>
        <v>0</v>
      </c>
      <c r="AA77" s="45">
        <f t="shared" si="2"/>
        <v>0</v>
      </c>
      <c r="AB77" s="45" t="str">
        <f t="shared" si="3"/>
        <v>○0</v>
      </c>
    </row>
    <row r="78" spans="1:28" ht="24.75" customHeight="1">
      <c r="A78" s="53">
        <v>72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43"/>
      <c r="X78" s="43"/>
      <c r="Y78" s="45">
        <f>COUNTIFS(会員名簿!$L$7:$L$136,"○")</f>
        <v>0</v>
      </c>
      <c r="Z78" s="45">
        <f>COUNTIFS(会員名簿!L79:L207,"○")</f>
        <v>0</v>
      </c>
      <c r="AA78" s="45">
        <f t="shared" si="2"/>
        <v>0</v>
      </c>
      <c r="AB78" s="45" t="str">
        <f t="shared" si="3"/>
        <v>○0</v>
      </c>
    </row>
    <row r="79" spans="1:28" ht="24.75" customHeight="1">
      <c r="A79" s="53">
        <v>73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43"/>
      <c r="X79" s="43"/>
      <c r="Y79" s="45">
        <f>COUNTIFS(会員名簿!$L$7:$L$136,"○")</f>
        <v>0</v>
      </c>
      <c r="Z79" s="45">
        <f>COUNTIFS(会員名簿!L80:L208,"○")</f>
        <v>0</v>
      </c>
      <c r="AA79" s="45">
        <f t="shared" si="2"/>
        <v>0</v>
      </c>
      <c r="AB79" s="45" t="str">
        <f t="shared" si="3"/>
        <v>○0</v>
      </c>
    </row>
    <row r="80" spans="1:28" ht="24.75" customHeight="1">
      <c r="A80" s="53">
        <v>74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43"/>
      <c r="X80" s="43"/>
      <c r="Y80" s="45">
        <f>COUNTIFS(会員名簿!$L$7:$L$136,"○")</f>
        <v>0</v>
      </c>
      <c r="Z80" s="45">
        <f>COUNTIFS(会員名簿!L81:L209,"○")</f>
        <v>0</v>
      </c>
      <c r="AA80" s="45">
        <f t="shared" si="2"/>
        <v>0</v>
      </c>
      <c r="AB80" s="45" t="str">
        <f t="shared" si="3"/>
        <v>○0</v>
      </c>
    </row>
    <row r="81" spans="1:28" ht="24.75" customHeight="1">
      <c r="A81" s="53">
        <v>75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43"/>
      <c r="X81" s="43"/>
      <c r="Y81" s="45">
        <f>COUNTIFS(会員名簿!$L$7:$L$136,"○")</f>
        <v>0</v>
      </c>
      <c r="Z81" s="45">
        <f>COUNTIFS(会員名簿!L82:L210,"○")</f>
        <v>0</v>
      </c>
      <c r="AA81" s="45">
        <f t="shared" si="2"/>
        <v>0</v>
      </c>
      <c r="AB81" s="45" t="str">
        <f t="shared" si="3"/>
        <v>○0</v>
      </c>
    </row>
    <row r="82" spans="1:28" ht="24.75" customHeight="1">
      <c r="A82" s="53">
        <v>76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43"/>
      <c r="X82" s="43"/>
      <c r="Y82" s="45">
        <f>COUNTIFS(会員名簿!$L$7:$L$136,"○")</f>
        <v>0</v>
      </c>
      <c r="Z82" s="45">
        <f>COUNTIFS(会員名簿!L83:L211,"○")</f>
        <v>0</v>
      </c>
      <c r="AA82" s="45">
        <f t="shared" si="2"/>
        <v>0</v>
      </c>
      <c r="AB82" s="45" t="str">
        <f t="shared" si="3"/>
        <v>○0</v>
      </c>
    </row>
    <row r="83" spans="1:28" ht="24.75" customHeight="1">
      <c r="A83" s="53">
        <v>77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43"/>
      <c r="X83" s="43"/>
      <c r="Y83" s="45">
        <f>COUNTIFS(会員名簿!$L$7:$L$136,"○")</f>
        <v>0</v>
      </c>
      <c r="Z83" s="45">
        <f>COUNTIFS(会員名簿!L84:L212,"○")</f>
        <v>0</v>
      </c>
      <c r="AA83" s="45">
        <f t="shared" si="2"/>
        <v>0</v>
      </c>
      <c r="AB83" s="45" t="str">
        <f t="shared" si="3"/>
        <v>○0</v>
      </c>
    </row>
    <row r="84" spans="1:28" ht="24.75" customHeight="1">
      <c r="A84" s="53">
        <v>78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43"/>
      <c r="X84" s="43"/>
      <c r="Y84" s="45">
        <f>COUNTIFS(会員名簿!$L$7:$L$136,"○")</f>
        <v>0</v>
      </c>
      <c r="Z84" s="45">
        <f>COUNTIFS(会員名簿!L85:L213,"○")</f>
        <v>0</v>
      </c>
      <c r="AA84" s="45">
        <f t="shared" si="2"/>
        <v>0</v>
      </c>
      <c r="AB84" s="45" t="str">
        <f t="shared" si="3"/>
        <v>○0</v>
      </c>
    </row>
    <row r="85" spans="1:28" ht="24.75" customHeight="1">
      <c r="A85" s="53">
        <v>79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43"/>
      <c r="X85" s="43"/>
      <c r="Y85" s="45">
        <f>COUNTIFS(会員名簿!$L$7:$L$136,"○")</f>
        <v>0</v>
      </c>
      <c r="Z85" s="45">
        <f>COUNTIFS(会員名簿!L86:L214,"○")</f>
        <v>0</v>
      </c>
      <c r="AA85" s="45">
        <f t="shared" si="2"/>
        <v>0</v>
      </c>
      <c r="AB85" s="45" t="str">
        <f t="shared" si="3"/>
        <v>○0</v>
      </c>
    </row>
    <row r="86" spans="1:28" ht="24.75" customHeight="1">
      <c r="A86" s="53">
        <v>80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43"/>
      <c r="X86" s="43"/>
      <c r="Y86" s="45">
        <f>COUNTIFS(会員名簿!$L$7:$L$136,"○")</f>
        <v>0</v>
      </c>
      <c r="Z86" s="45">
        <f>COUNTIFS(会員名簿!L87:L215,"○")</f>
        <v>0</v>
      </c>
      <c r="AA86" s="45">
        <f t="shared" si="2"/>
        <v>0</v>
      </c>
      <c r="AB86" s="45" t="str">
        <f t="shared" si="3"/>
        <v>○0</v>
      </c>
    </row>
    <row r="87" spans="1:28" ht="24.75" customHeight="1">
      <c r="A87" s="53">
        <v>81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43"/>
      <c r="X87" s="43"/>
      <c r="Y87" s="45">
        <f>COUNTIFS(会員名簿!$L$7:$L$136,"○")</f>
        <v>0</v>
      </c>
      <c r="Z87" s="45">
        <f>COUNTIFS(会員名簿!L88:L216,"○")</f>
        <v>0</v>
      </c>
      <c r="AA87" s="45">
        <f t="shared" si="2"/>
        <v>0</v>
      </c>
      <c r="AB87" s="45" t="str">
        <f t="shared" si="3"/>
        <v>○0</v>
      </c>
    </row>
    <row r="88" spans="1:28" ht="24.75" customHeight="1">
      <c r="A88" s="53">
        <v>82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43"/>
      <c r="X88" s="43"/>
      <c r="Y88" s="45">
        <f>COUNTIFS(会員名簿!$L$7:$L$136,"○")</f>
        <v>0</v>
      </c>
      <c r="Z88" s="45">
        <f>COUNTIFS(会員名簿!L89:L217,"○")</f>
        <v>0</v>
      </c>
      <c r="AA88" s="45">
        <f t="shared" si="2"/>
        <v>0</v>
      </c>
      <c r="AB88" s="45" t="str">
        <f t="shared" si="3"/>
        <v>○0</v>
      </c>
    </row>
    <row r="89" spans="1:28" ht="24.75" customHeight="1">
      <c r="A89" s="53">
        <v>83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43"/>
      <c r="X89" s="43"/>
      <c r="Y89" s="45">
        <f>COUNTIFS(会員名簿!$L$7:$L$136,"○")</f>
        <v>0</v>
      </c>
      <c r="Z89" s="45">
        <f>COUNTIFS(会員名簿!L90:L218,"○")</f>
        <v>0</v>
      </c>
      <c r="AA89" s="45">
        <f t="shared" si="2"/>
        <v>0</v>
      </c>
      <c r="AB89" s="45" t="str">
        <f t="shared" si="3"/>
        <v>○0</v>
      </c>
    </row>
    <row r="90" spans="1:28" ht="24.75" customHeight="1">
      <c r="A90" s="53">
        <v>84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43"/>
      <c r="X90" s="43"/>
      <c r="Y90" s="45">
        <f>COUNTIFS(会員名簿!$L$7:$L$136,"○")</f>
        <v>0</v>
      </c>
      <c r="Z90" s="45">
        <f>COUNTIFS(会員名簿!L91:L219,"○")</f>
        <v>0</v>
      </c>
      <c r="AA90" s="45">
        <f t="shared" si="2"/>
        <v>0</v>
      </c>
      <c r="AB90" s="45" t="str">
        <f t="shared" si="3"/>
        <v>○0</v>
      </c>
    </row>
    <row r="91" spans="1:28" ht="24.75" customHeight="1">
      <c r="A91" s="53">
        <v>85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43"/>
      <c r="X91" s="43"/>
      <c r="Y91" s="45">
        <f>COUNTIFS(会員名簿!$L$7:$L$136,"○")</f>
        <v>0</v>
      </c>
      <c r="Z91" s="45">
        <f>COUNTIFS(会員名簿!L92:L220,"○")</f>
        <v>0</v>
      </c>
      <c r="AA91" s="45">
        <f t="shared" si="2"/>
        <v>0</v>
      </c>
      <c r="AB91" s="45" t="str">
        <f t="shared" si="3"/>
        <v>○0</v>
      </c>
    </row>
    <row r="92" spans="1:28" ht="24.75" customHeight="1">
      <c r="A92" s="53">
        <v>86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43"/>
      <c r="X92" s="43"/>
      <c r="Y92" s="45">
        <f>COUNTIFS(会員名簿!$L$7:$L$136,"○")</f>
        <v>0</v>
      </c>
      <c r="Z92" s="45">
        <f>COUNTIFS(会員名簿!L93:L221,"○")</f>
        <v>0</v>
      </c>
      <c r="AA92" s="45">
        <f t="shared" si="2"/>
        <v>0</v>
      </c>
      <c r="AB92" s="45" t="str">
        <f t="shared" si="3"/>
        <v>○0</v>
      </c>
    </row>
    <row r="93" spans="1:28" ht="24.75" customHeight="1">
      <c r="A93" s="53">
        <v>87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43"/>
      <c r="X93" s="43"/>
      <c r="Y93" s="45">
        <f>COUNTIFS(会員名簿!$L$7:$L$136,"○")</f>
        <v>0</v>
      </c>
      <c r="Z93" s="45">
        <f>COUNTIFS(会員名簿!L94:L222,"○")</f>
        <v>0</v>
      </c>
      <c r="AA93" s="45">
        <f t="shared" si="2"/>
        <v>0</v>
      </c>
      <c r="AB93" s="45" t="str">
        <f t="shared" si="3"/>
        <v>○0</v>
      </c>
    </row>
    <row r="94" spans="1:28" ht="24.75" customHeight="1">
      <c r="A94" s="53">
        <v>88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43"/>
      <c r="X94" s="43"/>
      <c r="Y94" s="45">
        <f>COUNTIFS(会員名簿!$L$7:$L$136,"○")</f>
        <v>0</v>
      </c>
      <c r="Z94" s="45">
        <f>COUNTIFS(会員名簿!L95:L223,"○")</f>
        <v>0</v>
      </c>
      <c r="AA94" s="45">
        <f t="shared" si="2"/>
        <v>0</v>
      </c>
      <c r="AB94" s="45" t="str">
        <f t="shared" si="3"/>
        <v>○0</v>
      </c>
    </row>
    <row r="95" spans="1:28" ht="24.75" customHeight="1">
      <c r="A95" s="53">
        <v>89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43"/>
      <c r="X95" s="43"/>
      <c r="Y95" s="45">
        <f>COUNTIFS(会員名簿!$L$7:$L$136,"○")</f>
        <v>0</v>
      </c>
      <c r="Z95" s="45">
        <f>COUNTIFS(会員名簿!L96:L224,"○")</f>
        <v>0</v>
      </c>
      <c r="AA95" s="45">
        <f t="shared" si="2"/>
        <v>0</v>
      </c>
      <c r="AB95" s="45" t="str">
        <f t="shared" si="3"/>
        <v>○0</v>
      </c>
    </row>
    <row r="96" spans="1:28" ht="24.75" customHeight="1">
      <c r="A96" s="53">
        <v>90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43"/>
      <c r="X96" s="43"/>
      <c r="Y96" s="45">
        <f>COUNTIFS(会員名簿!$L$7:$L$136,"○")</f>
        <v>0</v>
      </c>
      <c r="Z96" s="45">
        <f>COUNTIFS(会員名簿!L97:L225,"○")</f>
        <v>0</v>
      </c>
      <c r="AA96" s="45">
        <f t="shared" si="2"/>
        <v>0</v>
      </c>
      <c r="AB96" s="45" t="str">
        <f t="shared" si="3"/>
        <v>○0</v>
      </c>
    </row>
    <row r="97" spans="1:28" ht="24.75" customHeight="1">
      <c r="A97" s="53">
        <v>91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43"/>
      <c r="X97" s="43"/>
      <c r="Y97" s="45">
        <f>COUNTIFS(会員名簿!$L$7:$L$136,"○")</f>
        <v>0</v>
      </c>
      <c r="Z97" s="45">
        <f>COUNTIFS(会員名簿!L98:L226,"○")</f>
        <v>0</v>
      </c>
      <c r="AA97" s="45">
        <f t="shared" si="2"/>
        <v>0</v>
      </c>
      <c r="AB97" s="45" t="str">
        <f t="shared" si="3"/>
        <v>○0</v>
      </c>
    </row>
    <row r="98" spans="1:28" ht="24.75" customHeight="1">
      <c r="A98" s="53">
        <v>92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43"/>
      <c r="X98" s="43"/>
      <c r="Y98" s="45">
        <f>COUNTIFS(会員名簿!$L$7:$L$136,"○")</f>
        <v>0</v>
      </c>
      <c r="Z98" s="45">
        <f>COUNTIFS(会員名簿!L99:L227,"○")</f>
        <v>0</v>
      </c>
      <c r="AA98" s="45">
        <f t="shared" si="2"/>
        <v>0</v>
      </c>
      <c r="AB98" s="45" t="str">
        <f t="shared" si="3"/>
        <v>○0</v>
      </c>
    </row>
    <row r="99" spans="1:28" ht="24.75" customHeight="1">
      <c r="A99" s="53">
        <v>93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43"/>
      <c r="X99" s="43"/>
      <c r="Y99" s="45">
        <f>COUNTIFS(会員名簿!$L$7:$L$136,"○")</f>
        <v>0</v>
      </c>
      <c r="Z99" s="45">
        <f>COUNTIFS(会員名簿!L100:L228,"○")</f>
        <v>0</v>
      </c>
      <c r="AA99" s="45">
        <f t="shared" si="2"/>
        <v>0</v>
      </c>
      <c r="AB99" s="45" t="str">
        <f t="shared" si="3"/>
        <v>○0</v>
      </c>
    </row>
    <row r="100" spans="1:28" ht="24.75" customHeight="1">
      <c r="A100" s="53">
        <v>94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43"/>
      <c r="X100" s="43"/>
      <c r="Y100" s="45">
        <f>COUNTIFS(会員名簿!$L$7:$L$136,"○")</f>
        <v>0</v>
      </c>
      <c r="Z100" s="45">
        <f>COUNTIFS(会員名簿!L101:L229,"○")</f>
        <v>0</v>
      </c>
      <c r="AA100" s="45">
        <f t="shared" si="2"/>
        <v>0</v>
      </c>
      <c r="AB100" s="45" t="str">
        <f t="shared" si="3"/>
        <v>○0</v>
      </c>
    </row>
    <row r="101" spans="1:28" ht="24.75" customHeight="1">
      <c r="A101" s="53">
        <v>95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43"/>
      <c r="X101" s="43"/>
      <c r="Y101" s="45">
        <f>COUNTIFS(会員名簿!$L$7:$L$136,"○")</f>
        <v>0</v>
      </c>
      <c r="Z101" s="45">
        <f>COUNTIFS(会員名簿!L102:L230,"○")</f>
        <v>0</v>
      </c>
      <c r="AA101" s="45">
        <f t="shared" si="2"/>
        <v>0</v>
      </c>
      <c r="AB101" s="45" t="str">
        <f t="shared" si="3"/>
        <v>○0</v>
      </c>
    </row>
    <row r="102" spans="1:28" ht="24.75" customHeight="1">
      <c r="A102" s="53">
        <v>96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43"/>
      <c r="X102" s="43"/>
      <c r="Y102" s="45">
        <f>COUNTIFS(会員名簿!$L$7:$L$136,"○")</f>
        <v>0</v>
      </c>
      <c r="Z102" s="45">
        <f>COUNTIFS(会員名簿!L103:L231,"○")</f>
        <v>0</v>
      </c>
      <c r="AA102" s="45">
        <f t="shared" si="2"/>
        <v>0</v>
      </c>
      <c r="AB102" s="45" t="str">
        <f t="shared" si="3"/>
        <v>○0</v>
      </c>
    </row>
    <row r="103" spans="1:28" ht="24.75" customHeight="1">
      <c r="A103" s="53">
        <v>97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43"/>
      <c r="X103" s="43"/>
      <c r="Y103" s="45">
        <f>COUNTIFS(会員名簿!$L$7:$L$136,"○")</f>
        <v>0</v>
      </c>
      <c r="Z103" s="45">
        <f>COUNTIFS(会員名簿!L104:L232,"○")</f>
        <v>0</v>
      </c>
      <c r="AA103" s="45">
        <f t="shared" si="2"/>
        <v>0</v>
      </c>
      <c r="AB103" s="45" t="str">
        <f t="shared" si="3"/>
        <v>○0</v>
      </c>
    </row>
    <row r="104" spans="1:28" ht="24.75" customHeight="1">
      <c r="A104" s="53">
        <v>98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43"/>
      <c r="X104" s="43"/>
      <c r="Y104" s="45">
        <f>COUNTIFS(会員名簿!$L$7:$L$136,"○")</f>
        <v>0</v>
      </c>
      <c r="Z104" s="45">
        <f>COUNTIFS(会員名簿!L114:L233,"○")</f>
        <v>0</v>
      </c>
      <c r="AA104" s="45">
        <f t="shared" si="2"/>
        <v>0</v>
      </c>
      <c r="AB104" s="45" t="str">
        <f t="shared" si="3"/>
        <v>○0</v>
      </c>
    </row>
    <row r="105" spans="1:28" ht="24.75" customHeight="1">
      <c r="A105" s="53">
        <v>99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43"/>
      <c r="X105" s="43"/>
    </row>
    <row r="106" spans="1:28" ht="24.75" customHeight="1">
      <c r="A106" s="53">
        <v>100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43"/>
      <c r="X106" s="43"/>
    </row>
    <row r="107" spans="1:28" ht="24.75" customHeight="1">
      <c r="A107" s="53">
        <v>101</v>
      </c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43"/>
      <c r="X107" s="43"/>
    </row>
    <row r="108" spans="1:28" ht="24.75" customHeight="1">
      <c r="A108" s="53">
        <v>102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43"/>
      <c r="X108" s="43"/>
    </row>
    <row r="109" spans="1:28" ht="24.75" customHeight="1">
      <c r="A109" s="53">
        <v>103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43"/>
      <c r="X109" s="43"/>
    </row>
    <row r="110" spans="1:28" ht="24.75" customHeight="1">
      <c r="A110" s="53">
        <v>104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43"/>
      <c r="X110" s="43"/>
    </row>
    <row r="111" spans="1:28" ht="24.75" customHeight="1">
      <c r="A111" s="53">
        <v>105</v>
      </c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43"/>
      <c r="X111" s="43"/>
    </row>
    <row r="112" spans="1:28" ht="24.75" customHeight="1">
      <c r="A112" s="53">
        <v>106</v>
      </c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43"/>
      <c r="X112" s="43"/>
    </row>
    <row r="113" spans="1:28" ht="24.75" customHeight="1">
      <c r="A113" s="53">
        <v>107</v>
      </c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43"/>
      <c r="X113" s="43"/>
    </row>
    <row r="114" spans="1:28" ht="24.75" customHeight="1">
      <c r="A114" s="53">
        <v>108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43"/>
      <c r="X114" s="43"/>
      <c r="Y114" s="45">
        <f>COUNTIFS(会員名簿!$L$7:$L$136,"○")</f>
        <v>0</v>
      </c>
      <c r="Z114" s="45">
        <f>COUNTIFS(会員名簿!L115:L234,"○")</f>
        <v>0</v>
      </c>
      <c r="AA114" s="45">
        <f t="shared" si="2"/>
        <v>0</v>
      </c>
      <c r="AB114" s="45" t="str">
        <f t="shared" si="3"/>
        <v>○0</v>
      </c>
    </row>
    <row r="115" spans="1:28" ht="24.75" customHeight="1">
      <c r="A115" s="53">
        <v>109</v>
      </c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43"/>
      <c r="X115" s="43"/>
      <c r="Y115" s="45">
        <f>COUNTIFS(会員名簿!$L$7:$L$136,"○")</f>
        <v>0</v>
      </c>
      <c r="Z115" s="45">
        <f>COUNTIFS(会員名簿!L116:L235,"○")</f>
        <v>0</v>
      </c>
      <c r="AA115" s="45">
        <f t="shared" si="2"/>
        <v>0</v>
      </c>
      <c r="AB115" s="45" t="str">
        <f t="shared" si="3"/>
        <v>○0</v>
      </c>
    </row>
    <row r="116" spans="1:28" ht="24.75" customHeight="1">
      <c r="A116" s="53">
        <v>110</v>
      </c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43"/>
      <c r="X116" s="43"/>
      <c r="Y116" s="45">
        <f>COUNTIFS(会員名簿!$L$7:$L$136,"○")</f>
        <v>0</v>
      </c>
      <c r="Z116" s="45">
        <f>COUNTIFS(会員名簿!L117:L236,"○")</f>
        <v>0</v>
      </c>
      <c r="AA116" s="45">
        <f t="shared" si="2"/>
        <v>0</v>
      </c>
      <c r="AB116" s="45" t="str">
        <f t="shared" si="3"/>
        <v>○0</v>
      </c>
    </row>
    <row r="117" spans="1:28" ht="24.75" customHeight="1">
      <c r="A117" s="53">
        <v>111</v>
      </c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43"/>
      <c r="X117" s="43"/>
      <c r="Y117" s="45">
        <f>COUNTIFS(会員名簿!$L$7:$L$136,"○")</f>
        <v>0</v>
      </c>
      <c r="Z117" s="45">
        <f>COUNTIFS(会員名簿!L118:L237,"○")</f>
        <v>0</v>
      </c>
      <c r="AA117" s="45">
        <f t="shared" si="2"/>
        <v>0</v>
      </c>
      <c r="AB117" s="45" t="str">
        <f t="shared" si="3"/>
        <v>○0</v>
      </c>
    </row>
    <row r="118" spans="1:28" ht="24.75" customHeight="1">
      <c r="A118" s="53">
        <v>112</v>
      </c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43"/>
      <c r="X118" s="43"/>
      <c r="Y118" s="45">
        <f>COUNTIFS(会員名簿!$L$7:$L$136,"○")</f>
        <v>0</v>
      </c>
      <c r="Z118" s="45">
        <f>COUNTIFS(会員名簿!L119:L238,"○")</f>
        <v>0</v>
      </c>
      <c r="AA118" s="45">
        <f t="shared" si="2"/>
        <v>0</v>
      </c>
      <c r="AB118" s="45" t="str">
        <f t="shared" si="3"/>
        <v>○0</v>
      </c>
    </row>
    <row r="119" spans="1:28" ht="24.75" customHeight="1">
      <c r="A119" s="53">
        <v>113</v>
      </c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43"/>
      <c r="X119" s="43"/>
      <c r="Y119" s="45">
        <f>COUNTIFS(会員名簿!$L$7:$L$136,"○")</f>
        <v>0</v>
      </c>
      <c r="Z119" s="45">
        <f>COUNTIFS(会員名簿!L120:L239,"○")</f>
        <v>0</v>
      </c>
      <c r="AA119" s="45">
        <f t="shared" si="2"/>
        <v>0</v>
      </c>
      <c r="AB119" s="45" t="str">
        <f t="shared" si="3"/>
        <v>○0</v>
      </c>
    </row>
    <row r="120" spans="1:28" ht="24.75" customHeight="1">
      <c r="A120" s="53">
        <v>114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43"/>
      <c r="X120" s="43"/>
      <c r="Y120" s="45">
        <f>COUNTIFS(会員名簿!$L$7:$L$136,"○")</f>
        <v>0</v>
      </c>
      <c r="Z120" s="45">
        <f>COUNTIFS(会員名簿!L121:L240,"○")</f>
        <v>0</v>
      </c>
      <c r="AA120" s="45">
        <f t="shared" si="2"/>
        <v>0</v>
      </c>
      <c r="AB120" s="45" t="str">
        <f t="shared" si="3"/>
        <v>○0</v>
      </c>
    </row>
    <row r="121" spans="1:28" ht="24.75" customHeight="1">
      <c r="A121" s="53">
        <v>115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43"/>
      <c r="X121" s="43"/>
      <c r="Y121" s="45">
        <f>COUNTIFS(会員名簿!$L$7:$L$136,"○")</f>
        <v>0</v>
      </c>
      <c r="Z121" s="45">
        <f>COUNTIFS(会員名簿!L122:L241,"○")</f>
        <v>0</v>
      </c>
      <c r="AA121" s="45">
        <f t="shared" si="2"/>
        <v>0</v>
      </c>
      <c r="AB121" s="45" t="str">
        <f t="shared" si="3"/>
        <v>○0</v>
      </c>
    </row>
    <row r="122" spans="1:28" ht="24.75" customHeight="1">
      <c r="A122" s="53">
        <v>116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43"/>
      <c r="X122" s="43"/>
      <c r="Y122" s="45">
        <f>COUNTIFS(会員名簿!$L$7:$L$136,"○")</f>
        <v>0</v>
      </c>
      <c r="Z122" s="45">
        <f>COUNTIFS(会員名簿!L123:L242,"○")</f>
        <v>0</v>
      </c>
      <c r="AA122" s="45">
        <f t="shared" si="2"/>
        <v>0</v>
      </c>
      <c r="AB122" s="45" t="str">
        <f t="shared" si="3"/>
        <v>○0</v>
      </c>
    </row>
    <row r="123" spans="1:28" ht="24.75" customHeight="1">
      <c r="A123" s="53">
        <v>117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43"/>
      <c r="X123" s="43"/>
      <c r="Y123" s="45">
        <f>COUNTIFS(会員名簿!$L$7:$L$136,"○")</f>
        <v>0</v>
      </c>
      <c r="Z123" s="45">
        <f>COUNTIFS(会員名簿!L124:L243,"○")</f>
        <v>0</v>
      </c>
      <c r="AA123" s="45">
        <f t="shared" si="2"/>
        <v>0</v>
      </c>
      <c r="AB123" s="45" t="str">
        <f t="shared" si="3"/>
        <v>○0</v>
      </c>
    </row>
    <row r="124" spans="1:28" ht="24.75" customHeight="1">
      <c r="A124" s="53">
        <v>118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43"/>
      <c r="X124" s="43"/>
      <c r="Y124" s="45">
        <f>COUNTIFS(会員名簿!$L$7:$L$136,"○")</f>
        <v>0</v>
      </c>
      <c r="Z124" s="45">
        <f>COUNTIFS(会員名簿!L125:L244,"○")</f>
        <v>0</v>
      </c>
      <c r="AA124" s="45">
        <f t="shared" si="2"/>
        <v>0</v>
      </c>
      <c r="AB124" s="45" t="str">
        <f t="shared" si="3"/>
        <v>○0</v>
      </c>
    </row>
    <row r="125" spans="1:28" ht="24.75" customHeight="1">
      <c r="A125" s="53">
        <v>119</v>
      </c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43"/>
      <c r="X125" s="43"/>
      <c r="Y125" s="45">
        <f>COUNTIFS(会員名簿!$L$7:$L$136,"○")</f>
        <v>0</v>
      </c>
      <c r="Z125" s="45">
        <f>COUNTIFS(会員名簿!L126:L245,"○")</f>
        <v>0</v>
      </c>
      <c r="AA125" s="45">
        <f t="shared" si="2"/>
        <v>0</v>
      </c>
      <c r="AB125" s="45" t="str">
        <f t="shared" si="3"/>
        <v>○0</v>
      </c>
    </row>
    <row r="126" spans="1:28" ht="24.75" customHeight="1">
      <c r="A126" s="53">
        <v>120</v>
      </c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43"/>
      <c r="X126" s="43"/>
      <c r="Y126" s="45">
        <f>COUNTIFS(会員名簿!$L$7:$L$136,"○")</f>
        <v>0</v>
      </c>
      <c r="Z126" s="45">
        <f>COUNTIFS(会員名簿!L127:L246,"○")</f>
        <v>0</v>
      </c>
      <c r="AA126" s="45">
        <f t="shared" si="2"/>
        <v>0</v>
      </c>
      <c r="AB126" s="45" t="str">
        <f t="shared" si="3"/>
        <v>○0</v>
      </c>
    </row>
    <row r="127" spans="1:28" ht="24.75" customHeight="1">
      <c r="A127" s="53">
        <v>121</v>
      </c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43"/>
      <c r="X127" s="43"/>
      <c r="Y127" s="45">
        <f>COUNTIFS(会員名簿!$L$7:$L$136,"○")</f>
        <v>0</v>
      </c>
      <c r="Z127" s="45">
        <f>COUNTIFS(会員名簿!L128:L247,"○")</f>
        <v>0</v>
      </c>
      <c r="AA127" s="45">
        <f t="shared" si="2"/>
        <v>0</v>
      </c>
      <c r="AB127" s="45" t="str">
        <f t="shared" si="3"/>
        <v>○0</v>
      </c>
    </row>
    <row r="128" spans="1:28" ht="24.75" customHeight="1">
      <c r="A128" s="53">
        <v>122</v>
      </c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43"/>
      <c r="X128" s="43"/>
      <c r="Y128" s="45">
        <f>COUNTIFS(会員名簿!$L$7:$L$136,"○")</f>
        <v>0</v>
      </c>
      <c r="Z128" s="45">
        <f>COUNTIFS(会員名簿!L129:L248,"○")</f>
        <v>0</v>
      </c>
      <c r="AA128" s="45">
        <f t="shared" si="2"/>
        <v>0</v>
      </c>
      <c r="AB128" s="45" t="str">
        <f t="shared" si="3"/>
        <v>○0</v>
      </c>
    </row>
    <row r="129" spans="1:28" ht="24.75" customHeight="1">
      <c r="A129" s="53">
        <v>123</v>
      </c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43"/>
      <c r="X129" s="43"/>
      <c r="Y129" s="45">
        <f>COUNTIFS(会員名簿!$L$7:$L$136,"○")</f>
        <v>0</v>
      </c>
      <c r="Z129" s="45">
        <f>COUNTIFS(会員名簿!L130:L249,"○")</f>
        <v>0</v>
      </c>
      <c r="AA129" s="45">
        <f t="shared" si="2"/>
        <v>0</v>
      </c>
      <c r="AB129" s="45" t="str">
        <f t="shared" si="3"/>
        <v>○0</v>
      </c>
    </row>
    <row r="130" spans="1:28" ht="24.75" customHeight="1">
      <c r="A130" s="53">
        <v>124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43"/>
      <c r="X130" s="43"/>
      <c r="Y130" s="45">
        <f>COUNTIFS(会員名簿!$L$7:$L$136,"○")</f>
        <v>0</v>
      </c>
      <c r="Z130" s="45">
        <f>COUNTIFS(会員名簿!L131:L250,"○")</f>
        <v>0</v>
      </c>
      <c r="AA130" s="45">
        <f t="shared" si="2"/>
        <v>0</v>
      </c>
      <c r="AB130" s="45" t="str">
        <f t="shared" si="3"/>
        <v>○0</v>
      </c>
    </row>
    <row r="131" spans="1:28" ht="24.75" customHeight="1">
      <c r="A131" s="53">
        <v>125</v>
      </c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43"/>
      <c r="X131" s="43"/>
      <c r="Y131" s="45">
        <f>COUNTIFS(会員名簿!$L$7:$L$136,"○")</f>
        <v>0</v>
      </c>
      <c r="Z131" s="45">
        <f>COUNTIFS(会員名簿!L132:L251,"○")</f>
        <v>0</v>
      </c>
      <c r="AA131" s="45">
        <f t="shared" si="2"/>
        <v>0</v>
      </c>
      <c r="AB131" s="45" t="str">
        <f t="shared" si="3"/>
        <v>○0</v>
      </c>
    </row>
    <row r="132" spans="1:28" ht="24.75" customHeight="1">
      <c r="A132" s="53">
        <v>126</v>
      </c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43"/>
      <c r="X132" s="43"/>
      <c r="Y132" s="45">
        <f>COUNTIFS(会員名簿!$L$7:$L$136,"○")</f>
        <v>0</v>
      </c>
      <c r="Z132" s="45">
        <f>COUNTIFS(会員名簿!L133:L252,"○")</f>
        <v>0</v>
      </c>
      <c r="AA132" s="45">
        <f t="shared" si="2"/>
        <v>0</v>
      </c>
      <c r="AB132" s="45" t="str">
        <f t="shared" si="3"/>
        <v>○0</v>
      </c>
    </row>
    <row r="133" spans="1:28" ht="24.75" customHeight="1">
      <c r="A133" s="53">
        <v>127</v>
      </c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43"/>
      <c r="X133" s="43"/>
      <c r="Y133" s="45">
        <f>COUNTIFS(会員名簿!$L$7:$L$136,"○")</f>
        <v>0</v>
      </c>
      <c r="Z133" s="45">
        <f>COUNTIFS(会員名簿!L134:L253,"○")</f>
        <v>0</v>
      </c>
      <c r="AA133" s="45">
        <f t="shared" si="2"/>
        <v>0</v>
      </c>
      <c r="AB133" s="45" t="str">
        <f t="shared" si="3"/>
        <v>○0</v>
      </c>
    </row>
    <row r="134" spans="1:28" ht="24.75" customHeight="1">
      <c r="A134" s="53">
        <v>128</v>
      </c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43"/>
      <c r="X134" s="43"/>
      <c r="Y134" s="45">
        <f>COUNTIFS(会員名簿!$L$7:$L$136,"○")</f>
        <v>0</v>
      </c>
      <c r="Z134" s="45">
        <f>COUNTIFS(会員名簿!L135:L254,"○")</f>
        <v>0</v>
      </c>
      <c r="AA134" s="45">
        <f t="shared" si="2"/>
        <v>0</v>
      </c>
      <c r="AB134" s="45" t="str">
        <f t="shared" si="3"/>
        <v>○0</v>
      </c>
    </row>
    <row r="135" spans="1:28" ht="24.75" customHeight="1">
      <c r="A135" s="53">
        <v>129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43"/>
      <c r="X135" s="43"/>
      <c r="Y135" s="45">
        <f>COUNTIFS(会員名簿!$L$7:$L$136,"○")</f>
        <v>0</v>
      </c>
      <c r="Z135" s="45">
        <f>COUNTIFS(会員名簿!L136:L255,"○")</f>
        <v>0</v>
      </c>
      <c r="AA135" s="45">
        <f t="shared" si="2"/>
        <v>0</v>
      </c>
      <c r="AB135" s="45" t="str">
        <f t="shared" si="3"/>
        <v>○0</v>
      </c>
    </row>
    <row r="136" spans="1:28" ht="24.75" customHeight="1">
      <c r="A136" s="53">
        <v>130</v>
      </c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43"/>
      <c r="X136" s="43"/>
      <c r="Y136" s="45">
        <f>COUNTIFS(会員名簿!$L$7:$L$136,"○")</f>
        <v>0</v>
      </c>
      <c r="Z136" s="45">
        <f>COUNTIFS(会員名簿!L137:L256,"○")</f>
        <v>0</v>
      </c>
      <c r="AA136" s="45">
        <f t="shared" si="2"/>
        <v>0</v>
      </c>
      <c r="AB136" s="45" t="str">
        <f t="shared" si="3"/>
        <v>○0</v>
      </c>
    </row>
    <row r="137" spans="1:28" ht="19.5" customHeight="1">
      <c r="A137" s="54"/>
      <c r="B137" s="54"/>
      <c r="C137" s="58"/>
      <c r="D137" s="58"/>
      <c r="E137" s="58"/>
      <c r="F137" s="54"/>
      <c r="G137" s="54"/>
      <c r="H137" s="54"/>
      <c r="I137" s="54"/>
      <c r="J137" s="54"/>
      <c r="K137" s="54"/>
      <c r="L137" s="58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43"/>
      <c r="X137" s="43"/>
      <c r="Y137" s="43"/>
      <c r="Z137" s="43"/>
    </row>
    <row r="138" spans="1:28" ht="19.5" customHeight="1">
      <c r="A138" s="78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43"/>
      <c r="X138" s="43"/>
      <c r="Y138" s="43"/>
      <c r="Z138" s="43"/>
    </row>
    <row r="139" spans="1:28" ht="15" hidden="1" customHeight="1">
      <c r="A139" s="54"/>
      <c r="B139" s="54"/>
      <c r="C139" s="58"/>
      <c r="D139" s="58"/>
      <c r="E139" s="58"/>
      <c r="F139" s="54"/>
      <c r="G139" s="54"/>
      <c r="H139" s="54"/>
      <c r="I139" s="54"/>
      <c r="J139" s="54"/>
      <c r="K139" s="54"/>
      <c r="L139" s="58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43"/>
      <c r="X139" s="43"/>
      <c r="Y139" s="43"/>
      <c r="Z139" s="43"/>
    </row>
    <row r="140" spans="1:28" ht="15" hidden="1" customHeight="1">
      <c r="A140" s="54"/>
      <c r="B140" s="54"/>
      <c r="C140" s="58"/>
      <c r="D140" s="59" t="s">
        <v>130</v>
      </c>
      <c r="E140" s="59" t="s">
        <v>131</v>
      </c>
      <c r="F140" s="55" t="s">
        <v>132</v>
      </c>
      <c r="G140" s="55" t="s">
        <v>133</v>
      </c>
      <c r="H140" s="55" t="s">
        <v>134</v>
      </c>
      <c r="I140" s="56" t="s">
        <v>135</v>
      </c>
      <c r="J140" s="55" t="s">
        <v>2292</v>
      </c>
      <c r="K140" s="55" t="s">
        <v>2300</v>
      </c>
      <c r="L140" s="55" t="s">
        <v>2302</v>
      </c>
      <c r="M140" s="55" t="s">
        <v>136</v>
      </c>
      <c r="N140" s="54"/>
      <c r="O140" s="54"/>
      <c r="P140" s="54"/>
      <c r="Q140" s="54"/>
      <c r="R140" s="54"/>
      <c r="S140" s="54"/>
      <c r="T140" s="54"/>
      <c r="U140" s="54"/>
      <c r="V140" s="54"/>
      <c r="W140" s="43"/>
      <c r="X140" s="43"/>
      <c r="Y140" s="43"/>
      <c r="Z140" s="43"/>
    </row>
    <row r="141" spans="1:28" ht="15" hidden="1" customHeight="1">
      <c r="A141" s="54"/>
      <c r="B141" s="54"/>
      <c r="C141" s="58"/>
      <c r="D141" s="55">
        <f>COUNTIFS($F$7:$F$136,Q6,$G$7:$G$136,$R$6)</f>
        <v>0</v>
      </c>
      <c r="E141" s="55">
        <f>COUNTIFS($F$7:$F$136,Q6,$G$7:$G$136,$R$8)</f>
        <v>0</v>
      </c>
      <c r="F141" s="55">
        <f>COUNTIFS($F$7:$F$136,$Q$6,$H$7:$H$136,S6,$I$7:$I$136,$T$6)</f>
        <v>0</v>
      </c>
      <c r="G141" s="55">
        <f>COUNTIFS($F$7:$F$136,$Q$6,$H$7:$H$136,S7,$I$7:$I$136,$T$6)</f>
        <v>0</v>
      </c>
      <c r="H141" s="55">
        <f>COUNTIFS($F$7:$F$136,$Q$6,$H$7:$H$136,$S$8,$I$7:$I$136,$T$6)</f>
        <v>0</v>
      </c>
      <c r="I141" s="56">
        <f>COUNTIFS($F$7:$F$136,$Q$6,$H$7:$H$136,$S$9,$I$7:$I$136,$T$6)</f>
        <v>0</v>
      </c>
      <c r="J141" s="56">
        <f>COUNTIFS($F$7:$F$136,$Q$6,$H$7:$H$136,$S$10,$I$7:$I$136,$T$6)</f>
        <v>0</v>
      </c>
      <c r="K141" s="56">
        <f>COUNTIFS($F$7:$F$136,$Q$6,$H$7:$H$136,$S$11,$I$7:$I$136,$T$6)</f>
        <v>0</v>
      </c>
      <c r="L141" s="56">
        <f>COUNTIFS($F$7:$F$136,$Q$6,$H$7:$H$136,$S$12,$I$7:$I$136,$T$6)</f>
        <v>0</v>
      </c>
      <c r="M141" s="55">
        <f>COUNTIFS($I$7:$I$136,$T$6,$J$7:$J$136,$U$6,$H$7:$H$136,$S$6)</f>
        <v>0</v>
      </c>
      <c r="N141" s="54"/>
      <c r="O141" s="54"/>
      <c r="P141" s="54"/>
      <c r="Q141" s="54"/>
      <c r="R141" s="54"/>
      <c r="S141" s="54"/>
      <c r="T141" s="54"/>
      <c r="U141" s="54"/>
      <c r="V141" s="54"/>
      <c r="W141" s="43"/>
      <c r="X141" s="43"/>
      <c r="Y141" s="43"/>
      <c r="Z141" s="43"/>
    </row>
    <row r="142" spans="1:28" ht="15" hidden="1" customHeight="1">
      <c r="A142" s="54"/>
      <c r="B142" s="54"/>
      <c r="C142" s="58"/>
      <c r="D142" s="59" t="s">
        <v>137</v>
      </c>
      <c r="E142" s="59" t="s">
        <v>138</v>
      </c>
      <c r="F142" s="55" t="s">
        <v>139</v>
      </c>
      <c r="G142" s="55" t="s">
        <v>140</v>
      </c>
      <c r="H142" s="55" t="s">
        <v>141</v>
      </c>
      <c r="I142" s="56" t="s">
        <v>142</v>
      </c>
      <c r="J142" s="55" t="s">
        <v>2293</v>
      </c>
      <c r="K142" s="55" t="s">
        <v>2301</v>
      </c>
      <c r="L142" s="55" t="s">
        <v>2301</v>
      </c>
      <c r="M142" s="55" t="s">
        <v>143</v>
      </c>
      <c r="N142" s="54"/>
      <c r="O142" s="54"/>
      <c r="P142" s="54"/>
      <c r="Q142" s="54"/>
      <c r="R142" s="54"/>
      <c r="S142" s="54"/>
      <c r="T142" s="54"/>
      <c r="U142" s="54"/>
      <c r="V142" s="54"/>
      <c r="W142" s="43"/>
      <c r="X142" s="43"/>
      <c r="Y142" s="43"/>
      <c r="Z142" s="43"/>
    </row>
    <row r="143" spans="1:28" ht="15" hidden="1" customHeight="1">
      <c r="A143" s="54"/>
      <c r="B143" s="54"/>
      <c r="C143" s="58"/>
      <c r="D143" s="55">
        <f>COUNTIFS($F$7:$F$136,Q7,$G$7:$G$136,$R$6)</f>
        <v>0</v>
      </c>
      <c r="E143" s="55">
        <f>COUNTIFS($F$7:$F$136,Q7,$G$7:$G$136,$R$8)</f>
        <v>0</v>
      </c>
      <c r="F143" s="55">
        <f>COUNTIFS($F$7:$F$136,$Q$7,$H$7:$H$136,S6,$I$7:$I$136,$T$6)</f>
        <v>0</v>
      </c>
      <c r="G143" s="55">
        <f>COUNTIFS($F$7:$F$136,$Q$7,$H$7:$H$136,S7,$I$7:$I$136,$T$6)</f>
        <v>0</v>
      </c>
      <c r="H143" s="55">
        <f>COUNTIFS($F$7:$F$136,$Q$7,$H$7:$H$136,$S$8,$I$7:$I$136,$T$6)</f>
        <v>0</v>
      </c>
      <c r="I143" s="56">
        <f>COUNTIFS($F$7:$F$136,$Q$7,$H$7:$H$136,$S$9,$I$7:$I$136,$T$6)</f>
        <v>0</v>
      </c>
      <c r="J143" s="56">
        <f>COUNTIFS($F$7:$F$136,$Q$7,$H$7:$H$136,$S$10,$I$7:$I$136,$T$6)</f>
        <v>0</v>
      </c>
      <c r="K143" s="56">
        <f>COUNTIFS($F$7:$F$136,$Q$7,$H$7:$H$136,$S$11,$I$7:$I$136,$T$6)</f>
        <v>0</v>
      </c>
      <c r="L143" s="56">
        <f>COUNTIFS($F$7:$F$136,$Q$7,$H$7:$H$136,$S$12,$I$7:$I$136,$T$6)</f>
        <v>0</v>
      </c>
      <c r="M143" s="55">
        <f>COUNTIFS($I$7:$I$136,$T$6,$J$7:$J$136,$U$7,$H$7:$H$136,$S$6)</f>
        <v>0</v>
      </c>
      <c r="N143" s="54"/>
      <c r="O143" s="54"/>
      <c r="P143" s="54"/>
      <c r="Q143" s="54"/>
      <c r="R143" s="54"/>
      <c r="S143" s="54"/>
      <c r="T143" s="54"/>
      <c r="U143" s="54"/>
      <c r="V143" s="54"/>
      <c r="W143" s="43"/>
      <c r="X143" s="43"/>
      <c r="Y143" s="43"/>
      <c r="Z143" s="43"/>
    </row>
    <row r="144" spans="1:28" ht="15" hidden="1" customHeight="1">
      <c r="A144" s="54"/>
      <c r="B144" s="54"/>
      <c r="C144" s="58"/>
      <c r="D144" s="59" t="s">
        <v>144</v>
      </c>
      <c r="E144" s="59" t="s">
        <v>145</v>
      </c>
      <c r="F144" s="55" t="s">
        <v>146</v>
      </c>
      <c r="G144" s="55" t="s">
        <v>147</v>
      </c>
      <c r="H144" s="55" t="s">
        <v>148</v>
      </c>
      <c r="I144" s="56" t="s">
        <v>149</v>
      </c>
      <c r="J144" s="55" t="s">
        <v>2294</v>
      </c>
      <c r="K144" s="55" t="s">
        <v>2294</v>
      </c>
      <c r="L144" s="55" t="s">
        <v>2294</v>
      </c>
      <c r="M144" s="55" t="s">
        <v>150</v>
      </c>
      <c r="N144" s="54"/>
      <c r="O144" s="54"/>
      <c r="P144" s="54"/>
      <c r="Q144" s="54"/>
      <c r="R144" s="54"/>
      <c r="S144" s="54"/>
      <c r="T144" s="54"/>
      <c r="U144" s="54"/>
      <c r="V144" s="54"/>
      <c r="W144" s="43"/>
      <c r="X144" s="43"/>
      <c r="Y144" s="43"/>
      <c r="Z144" s="43"/>
    </row>
    <row r="145" spans="1:26" ht="15" hidden="1" customHeight="1">
      <c r="A145" s="54"/>
      <c r="B145" s="54"/>
      <c r="C145" s="58"/>
      <c r="D145" s="55">
        <f>COUNTIFS($F$7:$F$136,Q8,$G$7:$G$136,$R$6)</f>
        <v>0</v>
      </c>
      <c r="E145" s="55">
        <f>COUNTIFS($F$7:$F$136,Q8,$G$7:$G$136,$R$8)</f>
        <v>0</v>
      </c>
      <c r="F145" s="55">
        <f>COUNTIFS($F$7:$F$136,$Q$8,$H$7:$H$136,S6,$I$7:$I$136,$T$6)</f>
        <v>0</v>
      </c>
      <c r="G145" s="55">
        <f>COUNTIFS($F$7:$F$136,$Q$8,$H$7:$H$136,S7,$I$7:$I$136,$T$6)</f>
        <v>0</v>
      </c>
      <c r="H145" s="55">
        <f>COUNTIFS($F$7:$F$136,$Q$8,$H$7:$H$136,$S$8,$I$7:$I$136,$T$6)</f>
        <v>0</v>
      </c>
      <c r="I145" s="56">
        <f>COUNTIFS($F$7:$F$136,$Q$8,$H$7:$H$136,$S$9,$I$7:$I$136,$T$6)</f>
        <v>0</v>
      </c>
      <c r="J145" s="56">
        <f>COUNTIFS($F$7:$F$136,$Q$8,$H$7:$H$136,$S$10,$I$7:$I$136,$T$6)</f>
        <v>0</v>
      </c>
      <c r="K145" s="56">
        <f>COUNTIFS($F$7:$F$136,$Q$8,$H$7:$H$136,$S$11,$I$7:$I$136,$T$6)</f>
        <v>0</v>
      </c>
      <c r="L145" s="56">
        <f>COUNTIFS($F$7:$F$136,$Q$8,$H$7:$H$136,$S$12,$I$7:$I$136,$T$6)</f>
        <v>0</v>
      </c>
      <c r="M145" s="55">
        <f>COUNTIFS($I$7:$I$136,$T$6,$J$7:$J$136,$U$8,$H$7:$H$136,$S$6)</f>
        <v>0</v>
      </c>
      <c r="N145" s="54"/>
      <c r="O145" s="54"/>
      <c r="P145" s="54"/>
      <c r="Q145" s="54"/>
      <c r="R145" s="54"/>
      <c r="S145" s="54"/>
      <c r="T145" s="54"/>
      <c r="U145" s="54"/>
      <c r="V145" s="54"/>
      <c r="W145" s="43"/>
      <c r="X145" s="43"/>
      <c r="Y145" s="43"/>
      <c r="Z145" s="43"/>
    </row>
    <row r="146" spans="1:26" ht="15" hidden="1" customHeight="1">
      <c r="A146" s="54"/>
      <c r="B146" s="54"/>
      <c r="C146" s="58"/>
      <c r="D146" s="59" t="s">
        <v>151</v>
      </c>
      <c r="E146" s="59" t="s">
        <v>152</v>
      </c>
      <c r="F146" s="55" t="s">
        <v>153</v>
      </c>
      <c r="G146" s="55" t="s">
        <v>154</v>
      </c>
      <c r="H146" s="55" t="s">
        <v>155</v>
      </c>
      <c r="I146" s="56" t="s">
        <v>156</v>
      </c>
      <c r="J146" s="55" t="s">
        <v>2295</v>
      </c>
      <c r="K146" s="55" t="s">
        <v>2295</v>
      </c>
      <c r="L146" s="55" t="s">
        <v>2295</v>
      </c>
      <c r="M146" s="55" t="s">
        <v>157</v>
      </c>
      <c r="N146" s="54"/>
      <c r="O146" s="54"/>
      <c r="P146" s="54"/>
      <c r="Q146" s="54"/>
      <c r="R146" s="54"/>
      <c r="S146" s="54"/>
      <c r="T146" s="54"/>
      <c r="U146" s="54"/>
      <c r="V146" s="54"/>
      <c r="W146" s="43"/>
      <c r="X146" s="43"/>
      <c r="Y146" s="43"/>
      <c r="Z146" s="43"/>
    </row>
    <row r="147" spans="1:26" ht="15" hidden="1" customHeight="1">
      <c r="A147" s="54"/>
      <c r="B147" s="54"/>
      <c r="C147" s="58"/>
      <c r="D147" s="55">
        <f>COUNTIFS($F$7:$F$136,Q9,$G$7:$G$136,$R$6)</f>
        <v>0</v>
      </c>
      <c r="E147" s="55">
        <f>COUNTIFS($F$7:$F$136,Q9,$G$7:$G$136,$R$8)</f>
        <v>0</v>
      </c>
      <c r="F147" s="55">
        <f>COUNTIFS($F$7:$F$136,$Q$9,$H$7:$H$136,S6,$I$7:$I$136,$T$6)</f>
        <v>0</v>
      </c>
      <c r="G147" s="55">
        <f>COUNTIFS($F$7:$F$136,$Q$9,$H$7:$H$136,S7,$I$7:$I$136,$T$6)</f>
        <v>0</v>
      </c>
      <c r="H147" s="55">
        <f>COUNTIFS($F$7:$F$136,$Q$9,$H$7:$H$136,$S$8,$I$7:$I$136,$T$6)</f>
        <v>0</v>
      </c>
      <c r="I147" s="56">
        <f>COUNTIFS($F$7:$F$136,$Q$9,$H$7:$H$136,$S$9,$I$7:$I$136,$T$6)</f>
        <v>0</v>
      </c>
      <c r="J147" s="56">
        <f>COUNTIFS($F$7:$F$136,$Q$9,$H$7:$H$136,$S$10,$I$7:$I$136,$T$6)</f>
        <v>0</v>
      </c>
      <c r="K147" s="56">
        <f>COUNTIFS($F$7:$F$136,$Q$9,$H$7:$H$136,$S$11,$I$7:$I$136,$T$6)</f>
        <v>0</v>
      </c>
      <c r="L147" s="56">
        <f>COUNTIFS($F$7:$F$136,$Q$9,$H$7:$H$136,$S$12,$I$7:$I$136,$T$6)</f>
        <v>0</v>
      </c>
      <c r="M147" s="55">
        <f>COUNTIFS($I$7:$I$136,$T$6,$J$7:$J$136,$U$9,$H$7:$H$136,$S$6)</f>
        <v>0</v>
      </c>
      <c r="N147" s="54"/>
      <c r="O147" s="54"/>
      <c r="P147" s="54"/>
      <c r="Q147" s="54"/>
      <c r="R147" s="54"/>
      <c r="S147" s="54"/>
      <c r="T147" s="54"/>
      <c r="U147" s="54"/>
      <c r="V147" s="54"/>
      <c r="W147" s="43"/>
      <c r="X147" s="43"/>
      <c r="Y147" s="43"/>
      <c r="Z147" s="43"/>
    </row>
    <row r="148" spans="1:26" ht="15" hidden="1" customHeight="1">
      <c r="A148" s="54"/>
      <c r="B148" s="54"/>
      <c r="C148" s="58"/>
      <c r="D148" s="59" t="s">
        <v>158</v>
      </c>
      <c r="E148" s="58"/>
      <c r="F148" s="55" t="s">
        <v>159</v>
      </c>
      <c r="G148" s="55" t="s">
        <v>160</v>
      </c>
      <c r="H148" s="55" t="s">
        <v>161</v>
      </c>
      <c r="I148" s="56" t="s">
        <v>162</v>
      </c>
      <c r="J148" s="55" t="s">
        <v>2296</v>
      </c>
      <c r="K148" s="55" t="s">
        <v>2296</v>
      </c>
      <c r="L148" s="55" t="s">
        <v>2296</v>
      </c>
      <c r="M148" s="55" t="s">
        <v>163</v>
      </c>
      <c r="N148" s="54"/>
      <c r="O148" s="54"/>
      <c r="P148" s="54"/>
      <c r="Q148" s="54"/>
      <c r="R148" s="54"/>
      <c r="S148" s="54"/>
      <c r="T148" s="54"/>
      <c r="U148" s="54"/>
      <c r="V148" s="54"/>
      <c r="W148" s="43"/>
      <c r="X148" s="43"/>
      <c r="Y148" s="43"/>
      <c r="Z148" s="43"/>
    </row>
    <row r="149" spans="1:26" ht="15" hidden="1" customHeight="1">
      <c r="A149" s="54"/>
      <c r="B149" s="54"/>
      <c r="C149" s="58"/>
      <c r="D149" s="55">
        <f>COUNTIFS($F$7:$F$136,Q6,$G$7:$G$136,$R$7)</f>
        <v>0</v>
      </c>
      <c r="E149" s="58"/>
      <c r="F149" s="55">
        <f>COUNTIFS($F$7:$F$136,$Q$6,$H$7:$H$136,S6,$I$7:$I$136,$T$7)</f>
        <v>0</v>
      </c>
      <c r="G149" s="55">
        <f>COUNTIFS($F$7:$F$136,$Q$6,$H$7:$H$136,S7,$I$7:$I$136,$T$7)</f>
        <v>0</v>
      </c>
      <c r="H149" s="55">
        <f>COUNTIFS($F$7:$F$136,$Q$6,$H$7:$H$136,$S$8,$I$7:$I$136,$T$7)</f>
        <v>0</v>
      </c>
      <c r="I149" s="56">
        <f>COUNTIFS($F$7:$F$136,$Q$6,$H$7:$H$136,$S$9,$I$7:$I$136,$T$7)</f>
        <v>0</v>
      </c>
      <c r="J149" s="56">
        <f>COUNTIFS($F$7:$F$136,$Q$6,$H$7:$H$136,$S$10,$I$7:$I$136,$T$7)</f>
        <v>0</v>
      </c>
      <c r="K149" s="56">
        <f>COUNTIFS($F$7:$F$136,$Q$6,$H$7:$H$136,$S$11,$I$7:$I$136,$T$7)</f>
        <v>0</v>
      </c>
      <c r="L149" s="56">
        <f>COUNTIFS($F$7:$F$136,$Q$6,$H$7:$H$136,$S$12,$I$7:$I$136,$T$7)</f>
        <v>0</v>
      </c>
      <c r="M149" s="55">
        <f>COUNTIFS($I$7:$I$136,$T$6,$J$7:$J$136,$U$10,$H$7:$H$136,$S$6)</f>
        <v>0</v>
      </c>
      <c r="N149" s="54"/>
      <c r="O149" s="54"/>
      <c r="P149" s="54"/>
      <c r="Q149" s="54"/>
      <c r="R149" s="54"/>
      <c r="S149" s="54"/>
      <c r="T149" s="54"/>
      <c r="U149" s="54"/>
      <c r="V149" s="54"/>
      <c r="W149" s="43"/>
      <c r="X149" s="43"/>
      <c r="Y149" s="43"/>
      <c r="Z149" s="43"/>
    </row>
    <row r="150" spans="1:26" ht="15" hidden="1" customHeight="1">
      <c r="A150" s="54"/>
      <c r="B150" s="54"/>
      <c r="C150" s="58"/>
      <c r="D150" s="59" t="s">
        <v>164</v>
      </c>
      <c r="E150" s="58"/>
      <c r="F150" s="55" t="s">
        <v>165</v>
      </c>
      <c r="G150" s="55" t="s">
        <v>166</v>
      </c>
      <c r="H150" s="55" t="s">
        <v>167</v>
      </c>
      <c r="I150" s="56" t="s">
        <v>168</v>
      </c>
      <c r="J150" s="55" t="s">
        <v>2297</v>
      </c>
      <c r="K150" s="55" t="s">
        <v>2297</v>
      </c>
      <c r="L150" s="55" t="s">
        <v>2297</v>
      </c>
      <c r="M150" s="55" t="s">
        <v>169</v>
      </c>
      <c r="N150" s="54"/>
      <c r="O150" s="54"/>
      <c r="P150" s="54"/>
      <c r="Q150" s="54"/>
      <c r="R150" s="54"/>
      <c r="S150" s="54"/>
      <c r="T150" s="54"/>
      <c r="U150" s="54"/>
      <c r="V150" s="54"/>
      <c r="W150" s="43"/>
      <c r="X150" s="43"/>
      <c r="Y150" s="43"/>
      <c r="Z150" s="43"/>
    </row>
    <row r="151" spans="1:26" ht="15" hidden="1" customHeight="1">
      <c r="A151" s="54"/>
      <c r="B151" s="54"/>
      <c r="C151" s="58"/>
      <c r="D151" s="55">
        <f>COUNTIFS($F$7:$F$136,Q7,$G$7:$G$136,$R$7)</f>
        <v>0</v>
      </c>
      <c r="E151" s="58"/>
      <c r="F151" s="55">
        <f>COUNTIFS($F$7:$F$136,$Q$7,$H$7:$H$136,S6,$I$7:$I$136,$T$7)</f>
        <v>0</v>
      </c>
      <c r="G151" s="55">
        <f>COUNTIFS($F$7:$F$136,$Q$7,$H$7:$H$136,S7,$I$7:$I$136,$T$7)</f>
        <v>0</v>
      </c>
      <c r="H151" s="55">
        <f>COUNTIFS($F$7:$F$136,$Q$7,$H$7:$H$136,$S$8,$I$7:$I$136,$T$7)</f>
        <v>0</v>
      </c>
      <c r="I151" s="56">
        <f>COUNTIFS($F$7:$F$136,$Q$7,$H$7:$H$136,$S$9,$I$7:$I$136,$T$7)</f>
        <v>0</v>
      </c>
      <c r="J151" s="56">
        <f>COUNTIFS($F$7:$F$136,$Q$7,$H$7:$H$136,$S$10,$I$7:$I$136,$T$7)</f>
        <v>0</v>
      </c>
      <c r="K151" s="56">
        <f>COUNTIFS($F$7:$F$136,$Q$7,$H$7:$H$136,$S$11,$I$7:$I$136,$T$7)</f>
        <v>0</v>
      </c>
      <c r="L151" s="56">
        <f>COUNTIFS($F$7:$F$136,$Q$7,$H$7:$H$136,$S$12,$I$7:$I$136,$T$7)</f>
        <v>0</v>
      </c>
      <c r="M151" s="55">
        <f>COUNTIFS($I$7:$I$136,$T$7,$J$7:$J$136,$U$6,$H$7:$H$136,$S$6)</f>
        <v>0</v>
      </c>
      <c r="N151" s="54"/>
      <c r="O151" s="54"/>
      <c r="P151" s="54"/>
      <c r="Q151" s="54"/>
      <c r="R151" s="54"/>
      <c r="S151" s="54"/>
      <c r="T151" s="54"/>
      <c r="U151" s="54"/>
      <c r="V151" s="54"/>
      <c r="W151" s="43"/>
      <c r="X151" s="43"/>
      <c r="Y151" s="43"/>
      <c r="Z151" s="43"/>
    </row>
    <row r="152" spans="1:26" ht="15" hidden="1" customHeight="1">
      <c r="A152" s="54"/>
      <c r="B152" s="54"/>
      <c r="C152" s="58"/>
      <c r="D152" s="59" t="s">
        <v>170</v>
      </c>
      <c r="E152" s="58"/>
      <c r="F152" s="55" t="s">
        <v>171</v>
      </c>
      <c r="G152" s="55" t="s">
        <v>172</v>
      </c>
      <c r="H152" s="55" t="s">
        <v>173</v>
      </c>
      <c r="I152" s="56" t="s">
        <v>174</v>
      </c>
      <c r="J152" s="55" t="s">
        <v>2298</v>
      </c>
      <c r="K152" s="55" t="s">
        <v>2298</v>
      </c>
      <c r="L152" s="55" t="s">
        <v>2298</v>
      </c>
      <c r="M152" s="55" t="s">
        <v>175</v>
      </c>
      <c r="N152" s="54"/>
      <c r="O152" s="54"/>
      <c r="P152" s="54"/>
      <c r="Q152" s="54"/>
      <c r="R152" s="54"/>
      <c r="S152" s="54"/>
      <c r="T152" s="54"/>
      <c r="U152" s="54"/>
      <c r="V152" s="54"/>
      <c r="W152" s="43"/>
      <c r="X152" s="43"/>
      <c r="Y152" s="43"/>
      <c r="Z152" s="43"/>
    </row>
    <row r="153" spans="1:26" ht="15" hidden="1" customHeight="1">
      <c r="A153" s="54"/>
      <c r="B153" s="54"/>
      <c r="C153" s="58"/>
      <c r="D153" s="55">
        <f>COUNTIFS($F$7:$F$136,Q8,$G$7:$G$136,$R$7)</f>
        <v>0</v>
      </c>
      <c r="E153" s="58"/>
      <c r="F153" s="55">
        <f>COUNTIFS($F$7:$F$136,$Q$8,$H$7:$H$136,S6,$I$7:$I$136,$T$7)</f>
        <v>0</v>
      </c>
      <c r="G153" s="55">
        <f>COUNTIFS($F$7:$F$136,$Q$8,$H$7:$H$136,S7,$I$7:$I$136,$T$7)</f>
        <v>0</v>
      </c>
      <c r="H153" s="55">
        <f>COUNTIFS($F$7:$F$136,$Q$8,$H$7:$H$136,$S$8,$I$7:$I$136,$T$7)</f>
        <v>0</v>
      </c>
      <c r="I153" s="56">
        <f>COUNTIFS($F$7:$F$136,$Q$8,$H$7:$H$136,$S$9,$I$7:$I$136,$T$7)</f>
        <v>0</v>
      </c>
      <c r="J153" s="56">
        <f>COUNTIFS($F$7:$F$136,$Q$8,$H$7:$H$136,$S$10,$I$7:$I$136,$T$7)</f>
        <v>0</v>
      </c>
      <c r="K153" s="56">
        <f>COUNTIFS($F$7:$F$136,$Q$8,$H$7:$H$136,$S$11,$I$7:$I$136,$T$7)</f>
        <v>0</v>
      </c>
      <c r="L153" s="56">
        <f>COUNTIFS($F$7:$F$136,$Q$8,$H$7:$H$136,$S$12,$I$7:$I$136,$T$7)</f>
        <v>0</v>
      </c>
      <c r="M153" s="55">
        <f>COUNTIFS($I$7:$I$136,$T$7,$J$7:$J$136,$U$7,$H$7:$H$136,$S$6)</f>
        <v>0</v>
      </c>
      <c r="N153" s="54"/>
      <c r="O153" s="54"/>
      <c r="P153" s="54"/>
      <c r="Q153" s="54"/>
      <c r="R153" s="54"/>
      <c r="S153" s="54"/>
      <c r="T153" s="54"/>
      <c r="U153" s="54"/>
      <c r="V153" s="54"/>
      <c r="W153" s="43"/>
      <c r="X153" s="43"/>
      <c r="Y153" s="43"/>
      <c r="Z153" s="43"/>
    </row>
    <row r="154" spans="1:26" ht="15" hidden="1" customHeight="1">
      <c r="A154" s="54"/>
      <c r="B154" s="54"/>
      <c r="C154" s="58"/>
      <c r="D154" s="59" t="s">
        <v>176</v>
      </c>
      <c r="E154" s="58"/>
      <c r="F154" s="55" t="s">
        <v>177</v>
      </c>
      <c r="G154" s="55" t="s">
        <v>178</v>
      </c>
      <c r="H154" s="55" t="s">
        <v>179</v>
      </c>
      <c r="I154" s="56" t="s">
        <v>180</v>
      </c>
      <c r="J154" s="55" t="s">
        <v>2299</v>
      </c>
      <c r="K154" s="55" t="s">
        <v>2299</v>
      </c>
      <c r="L154" s="55" t="s">
        <v>2299</v>
      </c>
      <c r="M154" s="55" t="s">
        <v>181</v>
      </c>
      <c r="N154" s="54"/>
      <c r="O154" s="54"/>
      <c r="P154" s="54"/>
      <c r="Q154" s="54"/>
      <c r="R154" s="54"/>
      <c r="S154" s="54"/>
      <c r="T154" s="54"/>
      <c r="U154" s="54"/>
      <c r="V154" s="54"/>
      <c r="W154" s="43"/>
      <c r="X154" s="43"/>
      <c r="Y154" s="43"/>
      <c r="Z154" s="43"/>
    </row>
    <row r="155" spans="1:26" ht="15" hidden="1" customHeight="1">
      <c r="A155" s="54"/>
      <c r="B155" s="54"/>
      <c r="C155" s="58"/>
      <c r="D155" s="55">
        <f>COUNTIFS($F$7:$F$136,Q9,$G$7:$G$136,$R$7)</f>
        <v>0</v>
      </c>
      <c r="E155" s="58"/>
      <c r="F155" s="55">
        <f>COUNTIFS($F$7:$F$136,$Q$9,$H$7:$H$136,S6,$I$7:$I$136,$T$7)</f>
        <v>0</v>
      </c>
      <c r="G155" s="55">
        <f>COUNTIFS($F$7:$F$136,$Q$9,$H$7:$H$136,S7,$I$7:$I$136,$T$7)</f>
        <v>0</v>
      </c>
      <c r="H155" s="55">
        <f>COUNTIFS($F$7:$F$136,$Q$9,$H$7:$H$136,$S$8,$I$7:$I$136,$T$7)</f>
        <v>0</v>
      </c>
      <c r="I155" s="56">
        <f>COUNTIFS($F$7:$F$136,$Q$9,$H$7:$H$136,$S$9,$I$7:$I$136,$T$7)</f>
        <v>0</v>
      </c>
      <c r="J155" s="56">
        <f>COUNTIFS($F$7:$F$136,$Q$9,$H$7:$H$136,$S$10,$I$7:$I$136,$T$7)</f>
        <v>0</v>
      </c>
      <c r="K155" s="56">
        <f>COUNTIFS($F$7:$F$136,$Q$9,$H$7:$H$136,$S$11,$I$7:$I$136,$T$7)</f>
        <v>0</v>
      </c>
      <c r="L155" s="56">
        <f>COUNTIFS($F$7:$F$136,$Q$9,$H$7:$H$136,$S$12,$I$7:$I$136,$T$7)</f>
        <v>0</v>
      </c>
      <c r="M155" s="55">
        <f>COUNTIFS($I$7:$I$136,$T$7,$J$7:$J$136,$U$8,$H$7:$H$136,$S$6)</f>
        <v>0</v>
      </c>
      <c r="N155" s="54"/>
      <c r="O155" s="54"/>
      <c r="P155" s="54"/>
      <c r="Q155" s="54"/>
      <c r="R155" s="54"/>
      <c r="S155" s="54"/>
      <c r="T155" s="54"/>
      <c r="U155" s="54"/>
      <c r="V155" s="54"/>
      <c r="W155" s="43"/>
      <c r="X155" s="43"/>
      <c r="Y155" s="43"/>
      <c r="Z155" s="43"/>
    </row>
    <row r="156" spans="1:26" ht="15" hidden="1" customHeight="1">
      <c r="A156" s="54"/>
      <c r="B156" s="54"/>
      <c r="C156" s="58"/>
      <c r="D156" s="58"/>
      <c r="E156" s="58"/>
      <c r="F156" s="54"/>
      <c r="G156" s="54"/>
      <c r="H156" s="54"/>
      <c r="I156" s="54"/>
      <c r="J156" s="54"/>
      <c r="K156" s="54"/>
      <c r="L156" s="58"/>
      <c r="M156" s="55" t="s">
        <v>182</v>
      </c>
      <c r="N156" s="54"/>
      <c r="O156" s="54"/>
      <c r="P156" s="54"/>
      <c r="Q156" s="54"/>
      <c r="R156" s="54"/>
      <c r="S156" s="54"/>
      <c r="T156" s="54"/>
      <c r="U156" s="54"/>
      <c r="V156" s="54"/>
      <c r="W156" s="43"/>
      <c r="X156" s="43"/>
      <c r="Y156" s="43"/>
      <c r="Z156" s="43"/>
    </row>
    <row r="157" spans="1:26" ht="15" hidden="1" customHeight="1">
      <c r="A157" s="54"/>
      <c r="B157" s="54"/>
      <c r="C157" s="58"/>
      <c r="D157" s="58"/>
      <c r="E157" s="58"/>
      <c r="F157" s="54"/>
      <c r="G157" s="54"/>
      <c r="H157" s="54"/>
      <c r="I157" s="54"/>
      <c r="J157" s="54"/>
      <c r="K157" s="54"/>
      <c r="L157" s="58"/>
      <c r="M157" s="55">
        <f>COUNTIFS($I$7:$I$136,$T$7,$J$7:$J$136,$U$9,$H$7:$H$136,$S$6)</f>
        <v>0</v>
      </c>
      <c r="N157" s="54"/>
      <c r="O157" s="54"/>
      <c r="P157" s="54"/>
      <c r="Q157" s="54"/>
      <c r="R157" s="54"/>
      <c r="S157" s="54"/>
      <c r="T157" s="54"/>
      <c r="U157" s="54"/>
      <c r="V157" s="54"/>
      <c r="W157" s="43"/>
      <c r="X157" s="43"/>
      <c r="Y157" s="43"/>
      <c r="Z157" s="43"/>
    </row>
    <row r="158" spans="1:26" ht="15" hidden="1" customHeight="1">
      <c r="A158" s="54"/>
      <c r="B158" s="54"/>
      <c r="C158" s="58"/>
      <c r="D158" s="58"/>
      <c r="E158" s="58"/>
      <c r="F158" s="54"/>
      <c r="G158" s="54"/>
      <c r="H158" s="54"/>
      <c r="I158" s="54"/>
      <c r="J158" s="54"/>
      <c r="K158" s="54"/>
      <c r="L158" s="58"/>
      <c r="M158" s="55" t="s">
        <v>183</v>
      </c>
      <c r="N158" s="54"/>
      <c r="O158" s="54"/>
      <c r="P158" s="54"/>
      <c r="Q158" s="54"/>
      <c r="R158" s="54"/>
      <c r="S158" s="54"/>
      <c r="T158" s="54"/>
      <c r="U158" s="54"/>
      <c r="V158" s="54"/>
      <c r="W158" s="43"/>
      <c r="X158" s="43"/>
      <c r="Y158" s="43"/>
      <c r="Z158" s="43"/>
    </row>
    <row r="159" spans="1:26" ht="15" hidden="1" customHeight="1">
      <c r="A159" s="54"/>
      <c r="B159" s="54"/>
      <c r="C159" s="58"/>
      <c r="D159" s="58"/>
      <c r="E159" s="58"/>
      <c r="F159" s="54"/>
      <c r="G159" s="54"/>
      <c r="H159" s="54"/>
      <c r="I159" s="54"/>
      <c r="J159" s="54"/>
      <c r="K159" s="54"/>
      <c r="L159" s="58"/>
      <c r="M159" s="55">
        <f>COUNTIFS($I$7:$I$136,$T$7,$J$7:$J$136,$U$10,$H$7:$H$136,$S$6)</f>
        <v>0</v>
      </c>
      <c r="N159" s="54"/>
      <c r="O159" s="54"/>
      <c r="P159" s="54"/>
      <c r="Q159" s="54"/>
      <c r="R159" s="54"/>
      <c r="S159" s="54"/>
      <c r="T159" s="54"/>
      <c r="U159" s="54"/>
      <c r="V159" s="54"/>
      <c r="W159" s="43"/>
      <c r="X159" s="43"/>
      <c r="Y159" s="43"/>
      <c r="Z159" s="43"/>
    </row>
    <row r="160" spans="1:26" ht="15" customHeight="1">
      <c r="A160" s="54"/>
      <c r="B160" s="54"/>
      <c r="C160" s="58"/>
      <c r="D160" s="58"/>
      <c r="E160" s="58"/>
      <c r="F160" s="54"/>
      <c r="G160" s="54"/>
      <c r="H160" s="54"/>
      <c r="I160" s="54"/>
      <c r="J160" s="54"/>
      <c r="K160" s="54"/>
      <c r="L160" s="58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43"/>
      <c r="X160" s="43"/>
      <c r="Y160" s="43"/>
      <c r="Z160" s="43"/>
    </row>
    <row r="161" spans="1:26" ht="15" customHeight="1">
      <c r="A161" s="54"/>
      <c r="B161" s="54"/>
      <c r="C161" s="58"/>
      <c r="D161" s="58"/>
      <c r="E161" s="58"/>
      <c r="F161" s="54"/>
      <c r="G161" s="54"/>
      <c r="H161" s="54"/>
      <c r="I161" s="54"/>
      <c r="J161" s="54"/>
      <c r="K161" s="54"/>
      <c r="L161" s="58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43"/>
      <c r="X161" s="43"/>
      <c r="Y161" s="43"/>
      <c r="Z161" s="43"/>
    </row>
    <row r="162" spans="1:26" ht="15" customHeight="1">
      <c r="A162" s="54"/>
      <c r="B162" s="54"/>
      <c r="C162" s="58"/>
      <c r="D162" s="58"/>
      <c r="E162" s="58"/>
      <c r="F162" s="54"/>
      <c r="G162" s="54"/>
      <c r="H162" s="54"/>
      <c r="I162" s="54"/>
      <c r="J162" s="54"/>
      <c r="K162" s="54"/>
      <c r="L162" s="58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43"/>
      <c r="X162" s="43"/>
      <c r="Y162" s="43"/>
      <c r="Z162" s="43"/>
    </row>
    <row r="163" spans="1:26" ht="15" customHeight="1">
      <c r="A163" s="54"/>
      <c r="B163" s="54"/>
      <c r="C163" s="58"/>
      <c r="D163" s="58"/>
      <c r="E163" s="58"/>
      <c r="F163" s="54"/>
      <c r="G163" s="54"/>
      <c r="H163" s="54"/>
      <c r="I163" s="54"/>
      <c r="J163" s="54"/>
      <c r="K163" s="54"/>
      <c r="L163" s="58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43"/>
      <c r="X163" s="43"/>
      <c r="Y163" s="43"/>
      <c r="Z163" s="43"/>
    </row>
    <row r="164" spans="1:26" ht="15" customHeight="1">
      <c r="A164" s="54"/>
      <c r="B164" s="54"/>
      <c r="C164" s="58"/>
      <c r="D164" s="58"/>
      <c r="E164" s="58"/>
      <c r="F164" s="54"/>
      <c r="G164" s="54"/>
      <c r="H164" s="54"/>
      <c r="I164" s="54"/>
      <c r="J164" s="54"/>
      <c r="K164" s="54"/>
      <c r="L164" s="58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43"/>
      <c r="X164" s="43"/>
      <c r="Y164" s="43"/>
      <c r="Z164" s="43"/>
    </row>
    <row r="165" spans="1:26" ht="15" customHeight="1">
      <c r="A165" s="54"/>
      <c r="B165" s="54"/>
      <c r="C165" s="58"/>
      <c r="D165" s="58"/>
      <c r="E165" s="58"/>
      <c r="F165" s="54"/>
      <c r="G165" s="54"/>
      <c r="H165" s="54"/>
      <c r="I165" s="54"/>
      <c r="J165" s="54"/>
      <c r="K165" s="54"/>
      <c r="L165" s="58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43"/>
      <c r="X165" s="43"/>
      <c r="Y165" s="43"/>
      <c r="Z165" s="43"/>
    </row>
    <row r="166" spans="1:26" ht="15" customHeight="1">
      <c r="A166" s="54"/>
      <c r="B166" s="54"/>
      <c r="C166" s="58"/>
      <c r="D166" s="58"/>
      <c r="E166" s="58"/>
      <c r="F166" s="54"/>
      <c r="G166" s="54"/>
      <c r="H166" s="54"/>
      <c r="I166" s="54"/>
      <c r="J166" s="54"/>
      <c r="K166" s="54"/>
      <c r="L166" s="58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43"/>
      <c r="X166" s="43"/>
      <c r="Y166" s="43"/>
      <c r="Z166" s="43"/>
    </row>
    <row r="167" spans="1:26" ht="15" customHeight="1">
      <c r="A167" s="54"/>
      <c r="B167" s="54"/>
      <c r="C167" s="58"/>
      <c r="D167" s="58"/>
      <c r="E167" s="58"/>
      <c r="F167" s="54"/>
      <c r="G167" s="54"/>
      <c r="H167" s="54"/>
      <c r="I167" s="54"/>
      <c r="J167" s="54"/>
      <c r="K167" s="54"/>
      <c r="L167" s="58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43"/>
      <c r="X167" s="43"/>
      <c r="Y167" s="43"/>
      <c r="Z167" s="43"/>
    </row>
    <row r="168" spans="1:26" ht="15" customHeight="1">
      <c r="A168" s="54"/>
      <c r="B168" s="54"/>
      <c r="C168" s="58"/>
      <c r="D168" s="58"/>
      <c r="E168" s="58"/>
      <c r="F168" s="54"/>
      <c r="G168" s="54"/>
      <c r="H168" s="54"/>
      <c r="I168" s="54"/>
      <c r="J168" s="54"/>
      <c r="K168" s="54"/>
      <c r="L168" s="58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43"/>
      <c r="X168" s="43"/>
      <c r="Y168" s="43"/>
      <c r="Z168" s="43"/>
    </row>
    <row r="169" spans="1:26" ht="15" customHeight="1">
      <c r="A169" s="54"/>
      <c r="B169" s="54"/>
      <c r="C169" s="58"/>
      <c r="D169" s="58"/>
      <c r="E169" s="58"/>
      <c r="F169" s="54"/>
      <c r="G169" s="54"/>
      <c r="H169" s="54"/>
      <c r="I169" s="54"/>
      <c r="J169" s="54"/>
      <c r="K169" s="54"/>
      <c r="L169" s="58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43"/>
      <c r="X169" s="43"/>
      <c r="Y169" s="43"/>
      <c r="Z169" s="43"/>
    </row>
    <row r="170" spans="1:26" ht="15" customHeight="1">
      <c r="A170" s="54"/>
      <c r="B170" s="54"/>
      <c r="C170" s="58"/>
      <c r="D170" s="58"/>
      <c r="E170" s="58"/>
      <c r="F170" s="54"/>
      <c r="G170" s="54"/>
      <c r="H170" s="54"/>
      <c r="I170" s="54"/>
      <c r="J170" s="54"/>
      <c r="K170" s="54"/>
      <c r="L170" s="58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43"/>
      <c r="X170" s="43"/>
      <c r="Y170" s="43"/>
      <c r="Z170" s="43"/>
    </row>
    <row r="171" spans="1:26" ht="15" customHeight="1">
      <c r="A171" s="54"/>
      <c r="B171" s="54"/>
      <c r="C171" s="58"/>
      <c r="D171" s="58"/>
      <c r="E171" s="58"/>
      <c r="F171" s="54"/>
      <c r="G171" s="54"/>
      <c r="H171" s="54"/>
      <c r="I171" s="54"/>
      <c r="J171" s="54"/>
      <c r="K171" s="54"/>
      <c r="L171" s="58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43"/>
      <c r="X171" s="43"/>
      <c r="Y171" s="43"/>
      <c r="Z171" s="43"/>
    </row>
    <row r="172" spans="1:26" ht="15" customHeight="1">
      <c r="A172" s="54"/>
      <c r="B172" s="54"/>
      <c r="C172" s="58"/>
      <c r="D172" s="58"/>
      <c r="E172" s="58"/>
      <c r="F172" s="54"/>
      <c r="G172" s="54"/>
      <c r="H172" s="54"/>
      <c r="I172" s="54"/>
      <c r="J172" s="54"/>
      <c r="K172" s="54"/>
      <c r="L172" s="58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43"/>
      <c r="X172" s="43"/>
      <c r="Y172" s="43"/>
      <c r="Z172" s="43"/>
    </row>
    <row r="173" spans="1:26" ht="15" customHeight="1">
      <c r="A173" s="54"/>
      <c r="B173" s="54"/>
      <c r="C173" s="58"/>
      <c r="D173" s="58"/>
      <c r="E173" s="58"/>
      <c r="F173" s="54"/>
      <c r="G173" s="54"/>
      <c r="H173" s="54"/>
      <c r="I173" s="54"/>
      <c r="J173" s="54"/>
      <c r="K173" s="54"/>
      <c r="L173" s="58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43"/>
      <c r="X173" s="43"/>
      <c r="Y173" s="43"/>
      <c r="Z173" s="43"/>
    </row>
    <row r="174" spans="1:26" ht="15" customHeight="1">
      <c r="A174" s="54"/>
      <c r="B174" s="54"/>
      <c r="C174" s="58"/>
      <c r="D174" s="58"/>
      <c r="E174" s="58"/>
      <c r="F174" s="54"/>
      <c r="G174" s="54"/>
      <c r="H174" s="54"/>
      <c r="I174" s="54"/>
      <c r="J174" s="54"/>
      <c r="K174" s="54"/>
      <c r="L174" s="58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43"/>
      <c r="X174" s="43"/>
      <c r="Y174" s="43"/>
      <c r="Z174" s="43"/>
    </row>
    <row r="175" spans="1:26" ht="15" customHeight="1">
      <c r="A175" s="54"/>
      <c r="B175" s="54"/>
      <c r="C175" s="58"/>
      <c r="D175" s="58"/>
      <c r="E175" s="58"/>
      <c r="F175" s="54"/>
      <c r="G175" s="54"/>
      <c r="H175" s="54"/>
      <c r="I175" s="54"/>
      <c r="J175" s="54"/>
      <c r="K175" s="54"/>
      <c r="L175" s="58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43"/>
      <c r="X175" s="43"/>
      <c r="Y175" s="43"/>
      <c r="Z175" s="43"/>
    </row>
    <row r="176" spans="1:26" ht="15" customHeight="1">
      <c r="A176" s="54"/>
      <c r="B176" s="54"/>
      <c r="C176" s="58"/>
      <c r="D176" s="58"/>
      <c r="E176" s="58"/>
      <c r="F176" s="54"/>
      <c r="G176" s="54"/>
      <c r="H176" s="54"/>
      <c r="I176" s="54"/>
      <c r="J176" s="54"/>
      <c r="K176" s="54"/>
      <c r="L176" s="58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43"/>
      <c r="X176" s="43"/>
      <c r="Y176" s="43"/>
      <c r="Z176" s="43"/>
    </row>
    <row r="177" spans="1:26" ht="15" customHeight="1">
      <c r="A177" s="54"/>
      <c r="B177" s="54"/>
      <c r="C177" s="58"/>
      <c r="D177" s="58"/>
      <c r="E177" s="58"/>
      <c r="F177" s="54"/>
      <c r="G177" s="54"/>
      <c r="H177" s="54"/>
      <c r="I177" s="54"/>
      <c r="J177" s="54"/>
      <c r="K177" s="54"/>
      <c r="L177" s="58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43"/>
      <c r="X177" s="43"/>
      <c r="Y177" s="43"/>
      <c r="Z177" s="43"/>
    </row>
    <row r="178" spans="1:26" ht="15" customHeight="1">
      <c r="A178" s="54"/>
      <c r="B178" s="54"/>
      <c r="C178" s="58"/>
      <c r="D178" s="58"/>
      <c r="E178" s="58"/>
      <c r="F178" s="54"/>
      <c r="G178" s="54"/>
      <c r="H178" s="54"/>
      <c r="I178" s="54"/>
      <c r="J178" s="54"/>
      <c r="K178" s="54"/>
      <c r="L178" s="58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43"/>
      <c r="X178" s="43"/>
      <c r="Y178" s="43"/>
      <c r="Z178" s="43"/>
    </row>
    <row r="179" spans="1:26" ht="15" customHeight="1">
      <c r="A179" s="54"/>
      <c r="B179" s="54"/>
      <c r="C179" s="58"/>
      <c r="D179" s="58"/>
      <c r="E179" s="58"/>
      <c r="F179" s="54"/>
      <c r="G179" s="54"/>
      <c r="H179" s="54"/>
      <c r="I179" s="54"/>
      <c r="J179" s="54"/>
      <c r="K179" s="54"/>
      <c r="L179" s="58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43"/>
      <c r="X179" s="43"/>
      <c r="Y179" s="43"/>
      <c r="Z179" s="43"/>
    </row>
    <row r="180" spans="1:26" ht="15" customHeight="1">
      <c r="A180" s="54"/>
      <c r="B180" s="54"/>
      <c r="C180" s="58"/>
      <c r="D180" s="58"/>
      <c r="E180" s="58"/>
      <c r="F180" s="54"/>
      <c r="G180" s="54"/>
      <c r="H180" s="54"/>
      <c r="I180" s="54"/>
      <c r="J180" s="54"/>
      <c r="K180" s="54"/>
      <c r="L180" s="58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43"/>
      <c r="X180" s="43"/>
      <c r="Y180" s="43"/>
      <c r="Z180" s="43"/>
    </row>
    <row r="181" spans="1:26" ht="15" customHeight="1">
      <c r="A181" s="54"/>
      <c r="B181" s="54"/>
      <c r="C181" s="58"/>
      <c r="D181" s="58"/>
      <c r="E181" s="58"/>
      <c r="F181" s="54"/>
      <c r="G181" s="54"/>
      <c r="H181" s="54"/>
      <c r="I181" s="54"/>
      <c r="J181" s="54"/>
      <c r="K181" s="54"/>
      <c r="L181" s="58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43"/>
      <c r="X181" s="43"/>
      <c r="Y181" s="43"/>
      <c r="Z181" s="43"/>
    </row>
    <row r="182" spans="1:26" ht="15" customHeight="1">
      <c r="A182" s="54"/>
      <c r="B182" s="54"/>
      <c r="C182" s="58"/>
      <c r="D182" s="58"/>
      <c r="E182" s="58"/>
      <c r="F182" s="54"/>
      <c r="G182" s="54"/>
      <c r="H182" s="54"/>
      <c r="I182" s="54"/>
      <c r="J182" s="54"/>
      <c r="K182" s="54"/>
      <c r="L182" s="58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43"/>
      <c r="X182" s="43"/>
      <c r="Y182" s="43"/>
      <c r="Z182" s="43"/>
    </row>
    <row r="183" spans="1:26" ht="15" customHeight="1">
      <c r="A183" s="54"/>
      <c r="B183" s="54"/>
      <c r="C183" s="58"/>
      <c r="D183" s="58"/>
      <c r="E183" s="58"/>
      <c r="F183" s="54"/>
      <c r="G183" s="54"/>
      <c r="H183" s="54"/>
      <c r="I183" s="54"/>
      <c r="J183" s="54"/>
      <c r="K183" s="54"/>
      <c r="L183" s="58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43"/>
      <c r="X183" s="43"/>
      <c r="Y183" s="43"/>
      <c r="Z183" s="43"/>
    </row>
    <row r="184" spans="1:26" ht="15" customHeight="1">
      <c r="A184" s="54"/>
      <c r="B184" s="54"/>
      <c r="C184" s="58"/>
      <c r="D184" s="58"/>
      <c r="E184" s="58"/>
      <c r="F184" s="54"/>
      <c r="G184" s="54"/>
      <c r="H184" s="54"/>
      <c r="I184" s="54"/>
      <c r="J184" s="54"/>
      <c r="K184" s="54"/>
      <c r="L184" s="58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43"/>
      <c r="X184" s="43"/>
      <c r="Y184" s="43"/>
      <c r="Z184" s="43"/>
    </row>
    <row r="185" spans="1:26" ht="15" customHeight="1">
      <c r="A185" s="54"/>
      <c r="B185" s="54"/>
      <c r="C185" s="58"/>
      <c r="D185" s="58"/>
      <c r="E185" s="58"/>
      <c r="F185" s="54"/>
      <c r="G185" s="54"/>
      <c r="H185" s="54"/>
      <c r="I185" s="54"/>
      <c r="J185" s="54"/>
      <c r="K185" s="54"/>
      <c r="L185" s="58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43"/>
      <c r="X185" s="43"/>
      <c r="Y185" s="43"/>
      <c r="Z185" s="43"/>
    </row>
    <row r="186" spans="1:26" ht="15" customHeight="1">
      <c r="A186" s="54"/>
      <c r="B186" s="54"/>
      <c r="C186" s="58"/>
      <c r="D186" s="58"/>
      <c r="E186" s="58"/>
      <c r="F186" s="54"/>
      <c r="G186" s="54"/>
      <c r="H186" s="54"/>
      <c r="I186" s="54"/>
      <c r="J186" s="54"/>
      <c r="K186" s="54"/>
      <c r="L186" s="58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43"/>
      <c r="X186" s="43"/>
      <c r="Y186" s="43"/>
      <c r="Z186" s="43"/>
    </row>
    <row r="187" spans="1:26" ht="15" customHeight="1">
      <c r="A187" s="54"/>
      <c r="B187" s="54"/>
      <c r="C187" s="58"/>
      <c r="D187" s="58"/>
      <c r="E187" s="58"/>
      <c r="F187" s="54"/>
      <c r="G187" s="54"/>
      <c r="H187" s="54"/>
      <c r="I187" s="54"/>
      <c r="J187" s="54"/>
      <c r="K187" s="54"/>
      <c r="L187" s="58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43"/>
      <c r="X187" s="43"/>
      <c r="Y187" s="43"/>
      <c r="Z187" s="43"/>
    </row>
    <row r="188" spans="1:26" ht="15" customHeight="1">
      <c r="A188" s="54"/>
      <c r="B188" s="54"/>
      <c r="C188" s="58"/>
      <c r="D188" s="58"/>
      <c r="E188" s="58"/>
      <c r="F188" s="54"/>
      <c r="G188" s="54"/>
      <c r="H188" s="54"/>
      <c r="I188" s="54"/>
      <c r="J188" s="54"/>
      <c r="K188" s="54"/>
      <c r="L188" s="58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43"/>
      <c r="X188" s="43"/>
      <c r="Y188" s="43"/>
      <c r="Z188" s="43"/>
    </row>
    <row r="189" spans="1:26" ht="15" customHeight="1">
      <c r="A189" s="54"/>
      <c r="B189" s="54"/>
      <c r="C189" s="58"/>
      <c r="D189" s="58"/>
      <c r="E189" s="58"/>
      <c r="F189" s="54"/>
      <c r="G189" s="54"/>
      <c r="H189" s="54"/>
      <c r="I189" s="54"/>
      <c r="J189" s="54"/>
      <c r="K189" s="54"/>
      <c r="L189" s="58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43"/>
      <c r="X189" s="43"/>
      <c r="Y189" s="43"/>
      <c r="Z189" s="43"/>
    </row>
    <row r="190" spans="1:26" ht="15" customHeight="1">
      <c r="A190" s="54"/>
      <c r="B190" s="54"/>
      <c r="C190" s="58"/>
      <c r="D190" s="58"/>
      <c r="E190" s="58"/>
      <c r="F190" s="54"/>
      <c r="G190" s="54"/>
      <c r="H190" s="54"/>
      <c r="I190" s="54"/>
      <c r="J190" s="54"/>
      <c r="K190" s="54"/>
      <c r="L190" s="58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43"/>
      <c r="X190" s="43"/>
      <c r="Y190" s="43"/>
      <c r="Z190" s="43"/>
    </row>
    <row r="191" spans="1:26" ht="15" customHeight="1">
      <c r="A191" s="54"/>
      <c r="B191" s="54"/>
      <c r="C191" s="58"/>
      <c r="D191" s="58"/>
      <c r="E191" s="58"/>
      <c r="F191" s="54"/>
      <c r="G191" s="54"/>
      <c r="H191" s="54"/>
      <c r="I191" s="54"/>
      <c r="J191" s="54"/>
      <c r="K191" s="54"/>
      <c r="L191" s="58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43"/>
      <c r="X191" s="43"/>
      <c r="Y191" s="43"/>
      <c r="Z191" s="43"/>
    </row>
    <row r="192" spans="1:26" ht="15" customHeight="1">
      <c r="A192" s="54"/>
      <c r="B192" s="54"/>
      <c r="C192" s="58"/>
      <c r="D192" s="58"/>
      <c r="E192" s="58"/>
      <c r="F192" s="54"/>
      <c r="G192" s="54"/>
      <c r="H192" s="54"/>
      <c r="I192" s="54"/>
      <c r="J192" s="54"/>
      <c r="K192" s="54"/>
      <c r="L192" s="58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43"/>
      <c r="X192" s="43"/>
      <c r="Y192" s="43"/>
      <c r="Z192" s="43"/>
    </row>
    <row r="193" spans="1:26" ht="15" customHeight="1">
      <c r="A193" s="54"/>
      <c r="B193" s="54"/>
      <c r="C193" s="58"/>
      <c r="D193" s="58"/>
      <c r="E193" s="58"/>
      <c r="F193" s="54"/>
      <c r="G193" s="54"/>
      <c r="H193" s="54"/>
      <c r="I193" s="54"/>
      <c r="J193" s="54"/>
      <c r="K193" s="54"/>
      <c r="L193" s="58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43"/>
      <c r="X193" s="43"/>
      <c r="Y193" s="43"/>
      <c r="Z193" s="43"/>
    </row>
    <row r="194" spans="1:26" ht="15" customHeight="1">
      <c r="A194" s="54"/>
      <c r="B194" s="54"/>
      <c r="C194" s="58"/>
      <c r="D194" s="58"/>
      <c r="E194" s="58"/>
      <c r="F194" s="54"/>
      <c r="G194" s="54"/>
      <c r="H194" s="54"/>
      <c r="I194" s="54"/>
      <c r="J194" s="54"/>
      <c r="K194" s="54"/>
      <c r="L194" s="58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43"/>
      <c r="X194" s="43"/>
      <c r="Y194" s="43"/>
      <c r="Z194" s="43"/>
    </row>
    <row r="195" spans="1:26" ht="15" customHeight="1">
      <c r="A195" s="54"/>
      <c r="B195" s="54"/>
      <c r="C195" s="58"/>
      <c r="D195" s="58"/>
      <c r="E195" s="58"/>
      <c r="F195" s="54"/>
      <c r="G195" s="54"/>
      <c r="H195" s="54"/>
      <c r="I195" s="54"/>
      <c r="J195" s="54"/>
      <c r="K195" s="54"/>
      <c r="L195" s="58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43"/>
      <c r="X195" s="43"/>
      <c r="Y195" s="43"/>
      <c r="Z195" s="43"/>
    </row>
    <row r="196" spans="1:26" ht="15" customHeight="1">
      <c r="A196" s="54"/>
      <c r="B196" s="54"/>
      <c r="C196" s="58"/>
      <c r="D196" s="58"/>
      <c r="E196" s="58"/>
      <c r="F196" s="54"/>
      <c r="G196" s="54"/>
      <c r="H196" s="54"/>
      <c r="I196" s="54"/>
      <c r="J196" s="54"/>
      <c r="K196" s="54"/>
      <c r="L196" s="58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43"/>
      <c r="X196" s="43"/>
      <c r="Y196" s="43"/>
      <c r="Z196" s="43"/>
    </row>
    <row r="197" spans="1:26" ht="15" customHeight="1">
      <c r="A197" s="54"/>
      <c r="B197" s="54"/>
      <c r="C197" s="58"/>
      <c r="D197" s="58"/>
      <c r="E197" s="58"/>
      <c r="F197" s="54"/>
      <c r="G197" s="54"/>
      <c r="H197" s="54"/>
      <c r="I197" s="54"/>
      <c r="J197" s="54"/>
      <c r="K197" s="54"/>
      <c r="L197" s="58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43"/>
      <c r="X197" s="43"/>
      <c r="Y197" s="43"/>
      <c r="Z197" s="43"/>
    </row>
    <row r="198" spans="1:26" ht="15" customHeight="1">
      <c r="A198" s="54"/>
      <c r="B198" s="54"/>
      <c r="C198" s="58"/>
      <c r="D198" s="58"/>
      <c r="E198" s="58"/>
      <c r="F198" s="54"/>
      <c r="G198" s="54"/>
      <c r="H198" s="54"/>
      <c r="I198" s="54"/>
      <c r="J198" s="54"/>
      <c r="K198" s="54"/>
      <c r="L198" s="58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43"/>
      <c r="X198" s="43"/>
      <c r="Y198" s="43"/>
      <c r="Z198" s="43"/>
    </row>
    <row r="199" spans="1:26" ht="15" customHeight="1">
      <c r="A199" s="54"/>
      <c r="B199" s="54"/>
      <c r="C199" s="58"/>
      <c r="D199" s="58"/>
      <c r="E199" s="58"/>
      <c r="F199" s="54"/>
      <c r="G199" s="54"/>
      <c r="H199" s="54"/>
      <c r="I199" s="54"/>
      <c r="J199" s="54"/>
      <c r="K199" s="54"/>
      <c r="L199" s="58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43"/>
      <c r="X199" s="43"/>
      <c r="Y199" s="43"/>
      <c r="Z199" s="43"/>
    </row>
    <row r="200" spans="1:26" ht="15" customHeight="1">
      <c r="A200" s="54"/>
      <c r="B200" s="54"/>
      <c r="C200" s="58"/>
      <c r="D200" s="58"/>
      <c r="E200" s="58"/>
      <c r="F200" s="54"/>
      <c r="G200" s="54"/>
      <c r="H200" s="54"/>
      <c r="I200" s="54"/>
      <c r="J200" s="54"/>
      <c r="K200" s="54"/>
      <c r="L200" s="58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43"/>
      <c r="X200" s="43"/>
      <c r="Y200" s="43"/>
      <c r="Z200" s="43"/>
    </row>
    <row r="201" spans="1:26" ht="15" customHeight="1">
      <c r="A201" s="54"/>
      <c r="B201" s="54"/>
      <c r="C201" s="58"/>
      <c r="D201" s="58"/>
      <c r="E201" s="58"/>
      <c r="F201" s="54"/>
      <c r="G201" s="54"/>
      <c r="H201" s="54"/>
      <c r="I201" s="54"/>
      <c r="J201" s="54"/>
      <c r="K201" s="54"/>
      <c r="L201" s="58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43"/>
      <c r="X201" s="43"/>
      <c r="Y201" s="43"/>
      <c r="Z201" s="43"/>
    </row>
    <row r="202" spans="1:26" ht="15" customHeight="1">
      <c r="A202" s="54"/>
      <c r="B202" s="54"/>
      <c r="C202" s="58"/>
      <c r="D202" s="58"/>
      <c r="E202" s="58"/>
      <c r="F202" s="54"/>
      <c r="G202" s="54"/>
      <c r="H202" s="54"/>
      <c r="I202" s="54"/>
      <c r="J202" s="54"/>
      <c r="K202" s="54"/>
      <c r="L202" s="58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43"/>
      <c r="X202" s="43"/>
      <c r="Y202" s="43"/>
      <c r="Z202" s="43"/>
    </row>
    <row r="203" spans="1:26" ht="15" customHeight="1">
      <c r="A203" s="54"/>
      <c r="B203" s="54"/>
      <c r="C203" s="58"/>
      <c r="D203" s="58"/>
      <c r="E203" s="58"/>
      <c r="F203" s="54"/>
      <c r="G203" s="54"/>
      <c r="H203" s="54"/>
      <c r="I203" s="54"/>
      <c r="J203" s="54"/>
      <c r="K203" s="54"/>
      <c r="L203" s="58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43"/>
      <c r="X203" s="43"/>
      <c r="Y203" s="43"/>
      <c r="Z203" s="43"/>
    </row>
    <row r="204" spans="1:26" ht="15" customHeight="1">
      <c r="A204" s="54"/>
      <c r="B204" s="54"/>
      <c r="C204" s="58"/>
      <c r="D204" s="58"/>
      <c r="E204" s="58"/>
      <c r="F204" s="54"/>
      <c r="G204" s="54"/>
      <c r="H204" s="54"/>
      <c r="I204" s="54"/>
      <c r="J204" s="54"/>
      <c r="K204" s="54"/>
      <c r="L204" s="58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43"/>
      <c r="X204" s="43"/>
      <c r="Y204" s="43"/>
      <c r="Z204" s="43"/>
    </row>
    <row r="205" spans="1:26" ht="15" customHeight="1">
      <c r="A205" s="54"/>
      <c r="B205" s="54"/>
      <c r="C205" s="58"/>
      <c r="D205" s="58"/>
      <c r="E205" s="58"/>
      <c r="F205" s="54"/>
      <c r="G205" s="54"/>
      <c r="H205" s="54"/>
      <c r="I205" s="54"/>
      <c r="J205" s="54"/>
      <c r="K205" s="54"/>
      <c r="L205" s="58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43"/>
      <c r="X205" s="43"/>
      <c r="Y205" s="43"/>
      <c r="Z205" s="43"/>
    </row>
    <row r="206" spans="1:26" ht="15" customHeight="1">
      <c r="A206" s="54"/>
      <c r="B206" s="54"/>
      <c r="C206" s="58"/>
      <c r="D206" s="58"/>
      <c r="E206" s="58"/>
      <c r="F206" s="54"/>
      <c r="G206" s="54"/>
      <c r="H206" s="54"/>
      <c r="I206" s="54"/>
      <c r="J206" s="54"/>
      <c r="K206" s="54"/>
      <c r="L206" s="58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43"/>
      <c r="X206" s="43"/>
      <c r="Y206" s="43"/>
      <c r="Z206" s="43"/>
    </row>
    <row r="207" spans="1:26" ht="15" customHeight="1">
      <c r="A207" s="54"/>
      <c r="B207" s="54"/>
      <c r="C207" s="58"/>
      <c r="D207" s="58"/>
      <c r="E207" s="58"/>
      <c r="F207" s="54"/>
      <c r="G207" s="54"/>
      <c r="H207" s="54"/>
      <c r="I207" s="54"/>
      <c r="J207" s="54"/>
      <c r="K207" s="54"/>
      <c r="L207" s="58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43"/>
      <c r="X207" s="43"/>
      <c r="Y207" s="43"/>
      <c r="Z207" s="43"/>
    </row>
    <row r="208" spans="1:26" ht="15" customHeight="1">
      <c r="A208" s="54"/>
      <c r="B208" s="54"/>
      <c r="C208" s="58"/>
      <c r="D208" s="58"/>
      <c r="E208" s="58"/>
      <c r="F208" s="54"/>
      <c r="G208" s="54"/>
      <c r="H208" s="54"/>
      <c r="I208" s="54"/>
      <c r="J208" s="54"/>
      <c r="K208" s="54"/>
      <c r="L208" s="58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43"/>
      <c r="X208" s="43"/>
      <c r="Y208" s="43"/>
      <c r="Z208" s="43"/>
    </row>
    <row r="209" spans="1:26" ht="15" customHeight="1">
      <c r="A209" s="54"/>
      <c r="B209" s="54"/>
      <c r="C209" s="58"/>
      <c r="D209" s="58"/>
      <c r="E209" s="58"/>
      <c r="F209" s="54"/>
      <c r="G209" s="54"/>
      <c r="H209" s="54"/>
      <c r="I209" s="54"/>
      <c r="J209" s="54"/>
      <c r="K209" s="54"/>
      <c r="L209" s="58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43"/>
      <c r="X209" s="43"/>
      <c r="Y209" s="43"/>
      <c r="Z209" s="43"/>
    </row>
    <row r="210" spans="1:26" ht="15" customHeight="1">
      <c r="A210" s="54"/>
      <c r="B210" s="54"/>
      <c r="C210" s="58"/>
      <c r="D210" s="58"/>
      <c r="E210" s="58"/>
      <c r="F210" s="54"/>
      <c r="G210" s="54"/>
      <c r="H210" s="54"/>
      <c r="I210" s="54"/>
      <c r="J210" s="54"/>
      <c r="K210" s="54"/>
      <c r="L210" s="58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43"/>
      <c r="X210" s="43"/>
      <c r="Y210" s="43"/>
      <c r="Z210" s="43"/>
    </row>
    <row r="211" spans="1:26" ht="15" customHeight="1">
      <c r="A211" s="54"/>
      <c r="B211" s="54"/>
      <c r="C211" s="58"/>
      <c r="D211" s="58"/>
      <c r="E211" s="58"/>
      <c r="F211" s="54"/>
      <c r="G211" s="54"/>
      <c r="H211" s="54"/>
      <c r="I211" s="54"/>
      <c r="J211" s="54"/>
      <c r="K211" s="54"/>
      <c r="L211" s="58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43"/>
      <c r="X211" s="43"/>
      <c r="Y211" s="43"/>
      <c r="Z211" s="43"/>
    </row>
    <row r="212" spans="1:26" ht="15" customHeight="1">
      <c r="A212" s="54"/>
      <c r="B212" s="54"/>
      <c r="C212" s="58"/>
      <c r="D212" s="58"/>
      <c r="E212" s="58"/>
      <c r="F212" s="54"/>
      <c r="G212" s="54"/>
      <c r="H212" s="54"/>
      <c r="I212" s="54"/>
      <c r="J212" s="54"/>
      <c r="K212" s="54"/>
      <c r="L212" s="58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43"/>
      <c r="X212" s="43"/>
      <c r="Y212" s="43"/>
      <c r="Z212" s="43"/>
    </row>
    <row r="213" spans="1:26" ht="15" customHeight="1">
      <c r="A213" s="54"/>
      <c r="B213" s="54"/>
      <c r="C213" s="58"/>
      <c r="D213" s="58"/>
      <c r="E213" s="58"/>
      <c r="F213" s="54"/>
      <c r="G213" s="54"/>
      <c r="H213" s="54"/>
      <c r="I213" s="54"/>
      <c r="J213" s="54"/>
      <c r="K213" s="54"/>
      <c r="L213" s="58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43"/>
      <c r="X213" s="43"/>
      <c r="Y213" s="43"/>
      <c r="Z213" s="43"/>
    </row>
    <row r="214" spans="1:26" ht="15" customHeight="1">
      <c r="A214" s="54"/>
      <c r="B214" s="54"/>
      <c r="C214" s="58"/>
      <c r="D214" s="58"/>
      <c r="E214" s="58"/>
      <c r="F214" s="54"/>
      <c r="G214" s="54"/>
      <c r="H214" s="54"/>
      <c r="I214" s="54"/>
      <c r="J214" s="54"/>
      <c r="K214" s="54"/>
      <c r="L214" s="58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43"/>
      <c r="X214" s="43"/>
      <c r="Y214" s="43"/>
      <c r="Z214" s="43"/>
    </row>
    <row r="215" spans="1:26" ht="15" customHeight="1">
      <c r="A215" s="54"/>
      <c r="B215" s="54"/>
      <c r="C215" s="58"/>
      <c r="D215" s="58"/>
      <c r="E215" s="58"/>
      <c r="F215" s="54"/>
      <c r="G215" s="54"/>
      <c r="H215" s="54"/>
      <c r="I215" s="54"/>
      <c r="J215" s="54"/>
      <c r="K215" s="54"/>
      <c r="L215" s="58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43"/>
      <c r="X215" s="43"/>
      <c r="Y215" s="43"/>
      <c r="Z215" s="43"/>
    </row>
    <row r="216" spans="1:26" ht="15" customHeight="1">
      <c r="A216" s="54"/>
      <c r="B216" s="54"/>
      <c r="C216" s="58"/>
      <c r="D216" s="58"/>
      <c r="E216" s="58"/>
      <c r="F216" s="54"/>
      <c r="G216" s="54"/>
      <c r="H216" s="54"/>
      <c r="I216" s="54"/>
      <c r="J216" s="54"/>
      <c r="K216" s="54"/>
      <c r="L216" s="58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43"/>
      <c r="X216" s="43"/>
      <c r="Y216" s="43"/>
      <c r="Z216" s="43"/>
    </row>
    <row r="217" spans="1:26" ht="15" customHeight="1">
      <c r="A217" s="54"/>
      <c r="B217" s="54"/>
      <c r="C217" s="58"/>
      <c r="D217" s="58"/>
      <c r="E217" s="58"/>
      <c r="F217" s="54"/>
      <c r="G217" s="54"/>
      <c r="H217" s="54"/>
      <c r="I217" s="54"/>
      <c r="J217" s="54"/>
      <c r="K217" s="54"/>
      <c r="L217" s="58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43"/>
      <c r="X217" s="43"/>
      <c r="Y217" s="43"/>
      <c r="Z217" s="43"/>
    </row>
    <row r="218" spans="1:26" ht="15" customHeight="1">
      <c r="A218" s="54"/>
      <c r="B218" s="54"/>
      <c r="C218" s="58"/>
      <c r="D218" s="58"/>
      <c r="E218" s="58"/>
      <c r="F218" s="54"/>
      <c r="G218" s="54"/>
      <c r="H218" s="54"/>
      <c r="I218" s="54"/>
      <c r="J218" s="54"/>
      <c r="K218" s="54"/>
      <c r="L218" s="58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43"/>
      <c r="X218" s="43"/>
      <c r="Y218" s="43"/>
      <c r="Z218" s="43"/>
    </row>
    <row r="219" spans="1:26" ht="15" customHeight="1">
      <c r="A219" s="54"/>
      <c r="B219" s="54"/>
      <c r="C219" s="58"/>
      <c r="D219" s="58"/>
      <c r="E219" s="58"/>
      <c r="F219" s="54"/>
      <c r="G219" s="54"/>
      <c r="H219" s="54"/>
      <c r="I219" s="54"/>
      <c r="J219" s="54"/>
      <c r="K219" s="54"/>
      <c r="L219" s="58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43"/>
      <c r="X219" s="43"/>
      <c r="Y219" s="43"/>
      <c r="Z219" s="43"/>
    </row>
    <row r="220" spans="1:26" ht="15" customHeight="1">
      <c r="A220" s="54"/>
      <c r="B220" s="54"/>
      <c r="C220" s="58"/>
      <c r="D220" s="58"/>
      <c r="E220" s="58"/>
      <c r="F220" s="54"/>
      <c r="G220" s="54"/>
      <c r="H220" s="54"/>
      <c r="I220" s="54"/>
      <c r="J220" s="54"/>
      <c r="K220" s="54"/>
      <c r="L220" s="58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43"/>
      <c r="X220" s="43"/>
      <c r="Y220" s="43"/>
      <c r="Z220" s="43"/>
    </row>
    <row r="221" spans="1:26" ht="15" customHeight="1">
      <c r="A221" s="54"/>
      <c r="B221" s="54"/>
      <c r="C221" s="58"/>
      <c r="D221" s="58"/>
      <c r="E221" s="58"/>
      <c r="F221" s="54"/>
      <c r="G221" s="54"/>
      <c r="H221" s="54"/>
      <c r="I221" s="54"/>
      <c r="J221" s="54"/>
      <c r="K221" s="54"/>
      <c r="L221" s="58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43"/>
      <c r="X221" s="43"/>
      <c r="Y221" s="43"/>
      <c r="Z221" s="43"/>
    </row>
    <row r="222" spans="1:26" ht="15" customHeight="1">
      <c r="A222" s="54"/>
      <c r="B222" s="54"/>
      <c r="C222" s="58"/>
      <c r="D222" s="58"/>
      <c r="E222" s="58"/>
      <c r="F222" s="54"/>
      <c r="G222" s="54"/>
      <c r="H222" s="54"/>
      <c r="I222" s="54"/>
      <c r="J222" s="54"/>
      <c r="K222" s="54"/>
      <c r="L222" s="58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43"/>
      <c r="X222" s="43"/>
      <c r="Y222" s="43"/>
      <c r="Z222" s="43"/>
    </row>
    <row r="223" spans="1:26" ht="15" customHeight="1">
      <c r="A223" s="54"/>
      <c r="B223" s="54"/>
      <c r="C223" s="58"/>
      <c r="D223" s="58"/>
      <c r="E223" s="58"/>
      <c r="F223" s="54"/>
      <c r="G223" s="54"/>
      <c r="H223" s="54"/>
      <c r="I223" s="54"/>
      <c r="J223" s="54"/>
      <c r="K223" s="54"/>
      <c r="L223" s="58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43"/>
      <c r="X223" s="43"/>
      <c r="Y223" s="43"/>
      <c r="Z223" s="43"/>
    </row>
    <row r="224" spans="1:26" ht="15" customHeight="1">
      <c r="A224" s="54"/>
      <c r="B224" s="54"/>
      <c r="C224" s="58"/>
      <c r="D224" s="58"/>
      <c r="E224" s="58"/>
      <c r="F224" s="54"/>
      <c r="G224" s="54"/>
      <c r="H224" s="54"/>
      <c r="I224" s="54"/>
      <c r="J224" s="54"/>
      <c r="K224" s="54"/>
      <c r="L224" s="58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43"/>
      <c r="X224" s="43"/>
      <c r="Y224" s="43"/>
      <c r="Z224" s="43"/>
    </row>
    <row r="225" spans="1:26" ht="15" customHeight="1">
      <c r="A225" s="54"/>
      <c r="B225" s="54"/>
      <c r="C225" s="58"/>
      <c r="D225" s="58"/>
      <c r="E225" s="58"/>
      <c r="F225" s="54"/>
      <c r="G225" s="54"/>
      <c r="H225" s="54"/>
      <c r="I225" s="54"/>
      <c r="J225" s="54"/>
      <c r="K225" s="54"/>
      <c r="L225" s="58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43"/>
      <c r="X225" s="43"/>
      <c r="Y225" s="43"/>
      <c r="Z225" s="43"/>
    </row>
    <row r="226" spans="1:26" ht="15" customHeight="1">
      <c r="A226" s="54"/>
      <c r="B226" s="54"/>
      <c r="C226" s="58"/>
      <c r="D226" s="58"/>
      <c r="E226" s="58"/>
      <c r="F226" s="54"/>
      <c r="G226" s="54"/>
      <c r="H226" s="54"/>
      <c r="I226" s="54"/>
      <c r="J226" s="54"/>
      <c r="K226" s="54"/>
      <c r="L226" s="58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43"/>
      <c r="X226" s="43"/>
      <c r="Y226" s="43"/>
      <c r="Z226" s="43"/>
    </row>
    <row r="227" spans="1:26" ht="15" customHeight="1">
      <c r="A227" s="54"/>
      <c r="B227" s="54"/>
      <c r="C227" s="58"/>
      <c r="D227" s="58"/>
      <c r="E227" s="58"/>
      <c r="F227" s="54"/>
      <c r="G227" s="54"/>
      <c r="H227" s="54"/>
      <c r="I227" s="54"/>
      <c r="J227" s="54"/>
      <c r="K227" s="54"/>
      <c r="L227" s="58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43"/>
      <c r="X227" s="43"/>
      <c r="Y227" s="43"/>
      <c r="Z227" s="43"/>
    </row>
    <row r="228" spans="1:26" ht="15" customHeight="1">
      <c r="A228" s="54"/>
      <c r="B228" s="54"/>
      <c r="C228" s="58"/>
      <c r="D228" s="58"/>
      <c r="E228" s="58"/>
      <c r="F228" s="54"/>
      <c r="G228" s="54"/>
      <c r="H228" s="54"/>
      <c r="I228" s="54"/>
      <c r="J228" s="54"/>
      <c r="K228" s="54"/>
      <c r="L228" s="58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43"/>
      <c r="X228" s="43"/>
      <c r="Y228" s="43"/>
      <c r="Z228" s="43"/>
    </row>
    <row r="229" spans="1:26" ht="15" customHeight="1">
      <c r="A229" s="54"/>
      <c r="B229" s="54"/>
      <c r="C229" s="58"/>
      <c r="D229" s="58"/>
      <c r="E229" s="58"/>
      <c r="F229" s="54"/>
      <c r="G229" s="54"/>
      <c r="H229" s="54"/>
      <c r="I229" s="54"/>
      <c r="J229" s="54"/>
      <c r="K229" s="54"/>
      <c r="L229" s="58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43"/>
      <c r="X229" s="43"/>
      <c r="Y229" s="43"/>
      <c r="Z229" s="43"/>
    </row>
    <row r="230" spans="1:26" ht="15" customHeight="1">
      <c r="A230" s="54"/>
      <c r="B230" s="54"/>
      <c r="C230" s="58"/>
      <c r="D230" s="58"/>
      <c r="E230" s="58"/>
      <c r="F230" s="54"/>
      <c r="G230" s="54"/>
      <c r="H230" s="54"/>
      <c r="I230" s="54"/>
      <c r="J230" s="54"/>
      <c r="K230" s="54"/>
      <c r="L230" s="58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43"/>
      <c r="X230" s="43"/>
      <c r="Y230" s="43"/>
      <c r="Z230" s="43"/>
    </row>
    <row r="231" spans="1:26" ht="15" customHeight="1">
      <c r="A231" s="54"/>
      <c r="B231" s="54"/>
      <c r="C231" s="58"/>
      <c r="D231" s="58"/>
      <c r="E231" s="58"/>
      <c r="F231" s="54"/>
      <c r="G231" s="54"/>
      <c r="H231" s="54"/>
      <c r="I231" s="54"/>
      <c r="J231" s="54"/>
      <c r="K231" s="54"/>
      <c r="L231" s="58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43"/>
      <c r="X231" s="43"/>
      <c r="Y231" s="43"/>
      <c r="Z231" s="43"/>
    </row>
    <row r="232" spans="1:26" ht="15" customHeight="1">
      <c r="A232" s="54"/>
      <c r="B232" s="54"/>
      <c r="C232" s="58"/>
      <c r="D232" s="58"/>
      <c r="E232" s="58"/>
      <c r="F232" s="54"/>
      <c r="G232" s="54"/>
      <c r="H232" s="54"/>
      <c r="I232" s="54"/>
      <c r="J232" s="54"/>
      <c r="K232" s="54"/>
      <c r="L232" s="58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43"/>
      <c r="X232" s="43"/>
      <c r="Y232" s="43"/>
      <c r="Z232" s="43"/>
    </row>
    <row r="233" spans="1:26" ht="15" customHeight="1">
      <c r="A233" s="54"/>
      <c r="B233" s="54"/>
      <c r="C233" s="58"/>
      <c r="D233" s="58"/>
      <c r="E233" s="58"/>
      <c r="F233" s="54"/>
      <c r="G233" s="54"/>
      <c r="H233" s="54"/>
      <c r="I233" s="54"/>
      <c r="J233" s="54"/>
      <c r="K233" s="54"/>
      <c r="L233" s="58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43"/>
      <c r="X233" s="43"/>
      <c r="Y233" s="43"/>
      <c r="Z233" s="43"/>
    </row>
    <row r="234" spans="1:26" ht="15" customHeight="1">
      <c r="A234" s="54"/>
      <c r="B234" s="54"/>
      <c r="C234" s="58"/>
      <c r="D234" s="58"/>
      <c r="E234" s="58"/>
      <c r="F234" s="54"/>
      <c r="G234" s="54"/>
      <c r="H234" s="54"/>
      <c r="I234" s="54"/>
      <c r="J234" s="54"/>
      <c r="K234" s="54"/>
      <c r="L234" s="58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43"/>
      <c r="X234" s="43"/>
      <c r="Y234" s="43"/>
      <c r="Z234" s="43"/>
    </row>
    <row r="235" spans="1:26" ht="15" customHeight="1">
      <c r="A235" s="54"/>
      <c r="B235" s="54"/>
      <c r="C235" s="58"/>
      <c r="D235" s="58"/>
      <c r="E235" s="58"/>
      <c r="F235" s="54"/>
      <c r="G235" s="54"/>
      <c r="H235" s="54"/>
      <c r="I235" s="54"/>
      <c r="J235" s="54"/>
      <c r="K235" s="54"/>
      <c r="L235" s="58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43"/>
      <c r="X235" s="43"/>
      <c r="Y235" s="43"/>
      <c r="Z235" s="43"/>
    </row>
    <row r="236" spans="1:26" ht="15" customHeight="1">
      <c r="A236" s="54"/>
      <c r="B236" s="54"/>
      <c r="C236" s="58"/>
      <c r="D236" s="58"/>
      <c r="E236" s="58"/>
      <c r="F236" s="54"/>
      <c r="G236" s="54"/>
      <c r="H236" s="54"/>
      <c r="I236" s="54"/>
      <c r="J236" s="54"/>
      <c r="K236" s="54"/>
      <c r="L236" s="58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43"/>
      <c r="X236" s="43"/>
      <c r="Y236" s="43"/>
      <c r="Z236" s="43"/>
    </row>
    <row r="237" spans="1:26" ht="15" customHeight="1">
      <c r="A237" s="54"/>
      <c r="B237" s="54"/>
      <c r="C237" s="58"/>
      <c r="D237" s="58"/>
      <c r="E237" s="58"/>
      <c r="F237" s="54"/>
      <c r="G237" s="54"/>
      <c r="H237" s="54"/>
      <c r="I237" s="54"/>
      <c r="J237" s="54"/>
      <c r="K237" s="54"/>
      <c r="L237" s="58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43"/>
      <c r="X237" s="43"/>
      <c r="Y237" s="43"/>
      <c r="Z237" s="43"/>
    </row>
    <row r="238" spans="1:26" ht="15" customHeight="1">
      <c r="A238" s="54"/>
      <c r="B238" s="54"/>
      <c r="C238" s="58"/>
      <c r="D238" s="58"/>
      <c r="E238" s="58"/>
      <c r="F238" s="54"/>
      <c r="G238" s="54"/>
      <c r="H238" s="54"/>
      <c r="I238" s="54"/>
      <c r="J238" s="54"/>
      <c r="K238" s="54"/>
      <c r="L238" s="58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43"/>
      <c r="X238" s="43"/>
      <c r="Y238" s="43"/>
      <c r="Z238" s="43"/>
    </row>
    <row r="239" spans="1:26" ht="15" customHeight="1">
      <c r="A239" s="54"/>
      <c r="B239" s="54"/>
      <c r="C239" s="58"/>
      <c r="D239" s="58"/>
      <c r="E239" s="58"/>
      <c r="F239" s="54"/>
      <c r="G239" s="54"/>
      <c r="H239" s="54"/>
      <c r="I239" s="54"/>
      <c r="J239" s="54"/>
      <c r="K239" s="54"/>
      <c r="L239" s="58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43"/>
      <c r="X239" s="43"/>
      <c r="Y239" s="43"/>
      <c r="Z239" s="43"/>
    </row>
    <row r="240" spans="1:26" ht="15" customHeight="1">
      <c r="A240" s="54"/>
      <c r="B240" s="54"/>
      <c r="C240" s="58"/>
      <c r="D240" s="58"/>
      <c r="E240" s="58"/>
      <c r="F240" s="54"/>
      <c r="G240" s="54"/>
      <c r="H240" s="54"/>
      <c r="I240" s="54"/>
      <c r="J240" s="54"/>
      <c r="K240" s="54"/>
      <c r="L240" s="58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43"/>
      <c r="X240" s="43"/>
      <c r="Y240" s="43"/>
      <c r="Z240" s="43"/>
    </row>
    <row r="241" spans="1:26" ht="15" customHeight="1">
      <c r="A241" s="54"/>
      <c r="B241" s="54"/>
      <c r="C241" s="58"/>
      <c r="D241" s="58"/>
      <c r="E241" s="58"/>
      <c r="F241" s="54"/>
      <c r="G241" s="54"/>
      <c r="H241" s="54"/>
      <c r="I241" s="54"/>
      <c r="J241" s="54"/>
      <c r="K241" s="54"/>
      <c r="L241" s="58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43"/>
      <c r="X241" s="43"/>
      <c r="Y241" s="43"/>
      <c r="Z241" s="43"/>
    </row>
    <row r="242" spans="1:26" ht="15" customHeight="1">
      <c r="A242" s="54"/>
      <c r="B242" s="54"/>
      <c r="C242" s="58"/>
      <c r="D242" s="58"/>
      <c r="E242" s="58"/>
      <c r="F242" s="54"/>
      <c r="G242" s="54"/>
      <c r="H242" s="54"/>
      <c r="I242" s="54"/>
      <c r="J242" s="54"/>
      <c r="K242" s="54"/>
      <c r="L242" s="58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43"/>
      <c r="X242" s="43"/>
      <c r="Y242" s="43"/>
      <c r="Z242" s="43"/>
    </row>
    <row r="243" spans="1:26" ht="15" customHeight="1">
      <c r="A243" s="54"/>
      <c r="B243" s="54"/>
      <c r="C243" s="58"/>
      <c r="D243" s="58"/>
      <c r="E243" s="58"/>
      <c r="F243" s="54"/>
      <c r="G243" s="54"/>
      <c r="H243" s="54"/>
      <c r="I243" s="54"/>
      <c r="J243" s="54"/>
      <c r="K243" s="54"/>
      <c r="L243" s="58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43"/>
      <c r="X243" s="43"/>
      <c r="Y243" s="43"/>
      <c r="Z243" s="43"/>
    </row>
    <row r="244" spans="1:26" ht="15" customHeight="1">
      <c r="A244" s="54"/>
      <c r="B244" s="54"/>
      <c r="C244" s="58"/>
      <c r="D244" s="58"/>
      <c r="E244" s="58"/>
      <c r="F244" s="54"/>
      <c r="G244" s="54"/>
      <c r="H244" s="54"/>
      <c r="I244" s="54"/>
      <c r="J244" s="54"/>
      <c r="K244" s="54"/>
      <c r="L244" s="58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43"/>
      <c r="X244" s="43"/>
      <c r="Y244" s="43"/>
      <c r="Z244" s="43"/>
    </row>
    <row r="245" spans="1:26" ht="15" customHeight="1">
      <c r="A245" s="54"/>
      <c r="B245" s="54"/>
      <c r="C245" s="58"/>
      <c r="D245" s="58"/>
      <c r="E245" s="58"/>
      <c r="F245" s="54"/>
      <c r="G245" s="54"/>
      <c r="H245" s="54"/>
      <c r="I245" s="54"/>
      <c r="J245" s="54"/>
      <c r="K245" s="54"/>
      <c r="L245" s="58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43"/>
      <c r="X245" s="43"/>
      <c r="Y245" s="43"/>
      <c r="Z245" s="43"/>
    </row>
    <row r="246" spans="1:26" ht="15" customHeight="1">
      <c r="A246" s="54"/>
      <c r="B246" s="54"/>
      <c r="C246" s="58"/>
      <c r="D246" s="58"/>
      <c r="E246" s="58"/>
      <c r="F246" s="54"/>
      <c r="G246" s="54"/>
      <c r="H246" s="54"/>
      <c r="I246" s="54"/>
      <c r="J246" s="54"/>
      <c r="K246" s="54"/>
      <c r="L246" s="58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43"/>
      <c r="X246" s="43"/>
      <c r="Y246" s="43"/>
      <c r="Z246" s="43"/>
    </row>
    <row r="247" spans="1:26" ht="15" customHeight="1">
      <c r="A247" s="54"/>
      <c r="B247" s="54"/>
      <c r="C247" s="58"/>
      <c r="D247" s="58"/>
      <c r="E247" s="58"/>
      <c r="F247" s="54"/>
      <c r="G247" s="54"/>
      <c r="H247" s="54"/>
      <c r="I247" s="54"/>
      <c r="J247" s="54"/>
      <c r="K247" s="54"/>
      <c r="L247" s="58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43"/>
      <c r="X247" s="43"/>
      <c r="Y247" s="43"/>
      <c r="Z247" s="43"/>
    </row>
    <row r="248" spans="1:26" ht="15" customHeight="1">
      <c r="A248" s="54"/>
      <c r="B248" s="54"/>
      <c r="C248" s="58"/>
      <c r="D248" s="58"/>
      <c r="E248" s="58"/>
      <c r="F248" s="54"/>
      <c r="G248" s="54"/>
      <c r="H248" s="54"/>
      <c r="I248" s="54"/>
      <c r="J248" s="54"/>
      <c r="K248" s="54"/>
      <c r="L248" s="58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43"/>
      <c r="X248" s="43"/>
      <c r="Y248" s="43"/>
      <c r="Z248" s="43"/>
    </row>
    <row r="249" spans="1:26" ht="15" customHeight="1">
      <c r="A249" s="54"/>
      <c r="B249" s="54"/>
      <c r="C249" s="58"/>
      <c r="D249" s="58"/>
      <c r="E249" s="58"/>
      <c r="F249" s="54"/>
      <c r="G249" s="54"/>
      <c r="H249" s="54"/>
      <c r="I249" s="54"/>
      <c r="J249" s="54"/>
      <c r="K249" s="54"/>
      <c r="L249" s="58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43"/>
      <c r="X249" s="43"/>
      <c r="Y249" s="43"/>
      <c r="Z249" s="43"/>
    </row>
    <row r="250" spans="1:26" ht="15" customHeight="1">
      <c r="A250" s="54"/>
      <c r="B250" s="54"/>
      <c r="C250" s="58"/>
      <c r="D250" s="58"/>
      <c r="E250" s="58"/>
      <c r="F250" s="54"/>
      <c r="G250" s="54"/>
      <c r="H250" s="54"/>
      <c r="I250" s="54"/>
      <c r="J250" s="54"/>
      <c r="K250" s="54"/>
      <c r="L250" s="58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43"/>
      <c r="X250" s="43"/>
      <c r="Y250" s="43"/>
      <c r="Z250" s="43"/>
    </row>
    <row r="251" spans="1:26" ht="15" customHeight="1">
      <c r="A251" s="54"/>
      <c r="B251" s="54"/>
      <c r="C251" s="58"/>
      <c r="D251" s="58"/>
      <c r="E251" s="58"/>
      <c r="F251" s="54"/>
      <c r="G251" s="54"/>
      <c r="H251" s="54"/>
      <c r="I251" s="54"/>
      <c r="J251" s="54"/>
      <c r="K251" s="54"/>
      <c r="L251" s="58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43"/>
      <c r="X251" s="43"/>
      <c r="Y251" s="43"/>
      <c r="Z251" s="43"/>
    </row>
    <row r="252" spans="1:26" ht="15" customHeight="1">
      <c r="A252" s="54"/>
      <c r="B252" s="54"/>
      <c r="C252" s="58"/>
      <c r="D252" s="58"/>
      <c r="E252" s="58"/>
      <c r="F252" s="54"/>
      <c r="G252" s="54"/>
      <c r="H252" s="54"/>
      <c r="I252" s="54"/>
      <c r="J252" s="54"/>
      <c r="K252" s="54"/>
      <c r="L252" s="58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43"/>
      <c r="X252" s="43"/>
      <c r="Y252" s="43"/>
      <c r="Z252" s="43"/>
    </row>
    <row r="253" spans="1:26" ht="15" customHeight="1">
      <c r="A253" s="54"/>
      <c r="B253" s="54"/>
      <c r="C253" s="58"/>
      <c r="D253" s="58"/>
      <c r="E253" s="58"/>
      <c r="F253" s="54"/>
      <c r="G253" s="54"/>
      <c r="H253" s="54"/>
      <c r="I253" s="54"/>
      <c r="J253" s="54"/>
      <c r="K253" s="54"/>
      <c r="L253" s="58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43"/>
      <c r="X253" s="43"/>
      <c r="Y253" s="43"/>
      <c r="Z253" s="43"/>
    </row>
    <row r="254" spans="1:26" ht="15" customHeight="1">
      <c r="A254" s="54"/>
      <c r="B254" s="54"/>
      <c r="C254" s="58"/>
      <c r="D254" s="58"/>
      <c r="E254" s="58"/>
      <c r="F254" s="54"/>
      <c r="G254" s="54"/>
      <c r="H254" s="54"/>
      <c r="I254" s="54"/>
      <c r="J254" s="54"/>
      <c r="K254" s="54"/>
      <c r="L254" s="58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43"/>
      <c r="X254" s="43"/>
      <c r="Y254" s="43"/>
      <c r="Z254" s="43"/>
    </row>
    <row r="255" spans="1:26" ht="15" customHeight="1">
      <c r="A255" s="54"/>
      <c r="B255" s="54"/>
      <c r="C255" s="58"/>
      <c r="D255" s="58"/>
      <c r="E255" s="58"/>
      <c r="F255" s="54"/>
      <c r="G255" s="54"/>
      <c r="H255" s="54"/>
      <c r="I255" s="54"/>
      <c r="J255" s="54"/>
      <c r="K255" s="54"/>
      <c r="L255" s="58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43"/>
      <c r="X255" s="43"/>
      <c r="Y255" s="43"/>
      <c r="Z255" s="43"/>
    </row>
    <row r="256" spans="1:26" ht="15" customHeight="1">
      <c r="A256" s="54"/>
      <c r="B256" s="54"/>
      <c r="C256" s="58"/>
      <c r="D256" s="58"/>
      <c r="E256" s="58"/>
      <c r="F256" s="54"/>
      <c r="G256" s="54"/>
      <c r="H256" s="54"/>
      <c r="I256" s="54"/>
      <c r="J256" s="54"/>
      <c r="K256" s="54"/>
      <c r="L256" s="58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43"/>
      <c r="X256" s="43"/>
      <c r="Y256" s="43"/>
      <c r="Z256" s="43"/>
    </row>
    <row r="257" spans="1:26" ht="15" customHeight="1">
      <c r="A257" s="54"/>
      <c r="B257" s="54"/>
      <c r="C257" s="58"/>
      <c r="D257" s="58"/>
      <c r="E257" s="58"/>
      <c r="F257" s="54"/>
      <c r="G257" s="54"/>
      <c r="H257" s="54"/>
      <c r="I257" s="54"/>
      <c r="J257" s="54"/>
      <c r="K257" s="54"/>
      <c r="L257" s="58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43"/>
      <c r="X257" s="43"/>
      <c r="Y257" s="43"/>
      <c r="Z257" s="43"/>
    </row>
    <row r="258" spans="1:26" ht="15" customHeight="1">
      <c r="A258" s="54"/>
      <c r="B258" s="54"/>
      <c r="C258" s="58"/>
      <c r="D258" s="58"/>
      <c r="E258" s="58"/>
      <c r="F258" s="54"/>
      <c r="G258" s="54"/>
      <c r="H258" s="54"/>
      <c r="I258" s="54"/>
      <c r="J258" s="54"/>
      <c r="K258" s="54"/>
      <c r="L258" s="58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43"/>
      <c r="X258" s="43"/>
      <c r="Y258" s="43"/>
      <c r="Z258" s="43"/>
    </row>
    <row r="259" spans="1:26" ht="15" customHeight="1">
      <c r="A259" s="54"/>
      <c r="B259" s="54"/>
      <c r="C259" s="58"/>
      <c r="D259" s="58"/>
      <c r="E259" s="58"/>
      <c r="F259" s="54"/>
      <c r="G259" s="54"/>
      <c r="H259" s="54"/>
      <c r="I259" s="54"/>
      <c r="J259" s="54"/>
      <c r="K259" s="54"/>
      <c r="L259" s="58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43"/>
      <c r="X259" s="43"/>
      <c r="Y259" s="43"/>
      <c r="Z259" s="43"/>
    </row>
    <row r="260" spans="1:26" ht="15" customHeight="1">
      <c r="A260" s="54"/>
      <c r="B260" s="54"/>
      <c r="C260" s="58"/>
      <c r="D260" s="58"/>
      <c r="E260" s="58"/>
      <c r="F260" s="54"/>
      <c r="G260" s="54"/>
      <c r="H260" s="54"/>
      <c r="I260" s="54"/>
      <c r="J260" s="54"/>
      <c r="K260" s="54"/>
      <c r="L260" s="58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43"/>
      <c r="X260" s="43"/>
      <c r="Y260" s="43"/>
      <c r="Z260" s="43"/>
    </row>
    <row r="261" spans="1:26" ht="15" customHeight="1">
      <c r="A261" s="54"/>
      <c r="B261" s="54"/>
      <c r="C261" s="58"/>
      <c r="D261" s="58"/>
      <c r="E261" s="58"/>
      <c r="F261" s="54"/>
      <c r="G261" s="54"/>
      <c r="H261" s="54"/>
      <c r="I261" s="54"/>
      <c r="J261" s="54"/>
      <c r="K261" s="54"/>
      <c r="L261" s="58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43"/>
      <c r="X261" s="43"/>
      <c r="Y261" s="43"/>
      <c r="Z261" s="43"/>
    </row>
    <row r="262" spans="1:26" ht="15" customHeight="1">
      <c r="A262" s="54"/>
      <c r="B262" s="54"/>
      <c r="C262" s="58"/>
      <c r="D262" s="58"/>
      <c r="E262" s="58"/>
      <c r="F262" s="54"/>
      <c r="G262" s="54"/>
      <c r="H262" s="54"/>
      <c r="I262" s="54"/>
      <c r="J262" s="54"/>
      <c r="K262" s="54"/>
      <c r="L262" s="58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43"/>
      <c r="X262" s="43"/>
      <c r="Y262" s="43"/>
      <c r="Z262" s="43"/>
    </row>
    <row r="263" spans="1:26" ht="15" customHeight="1">
      <c r="A263" s="54"/>
      <c r="B263" s="54"/>
      <c r="C263" s="58"/>
      <c r="D263" s="58"/>
      <c r="E263" s="58"/>
      <c r="F263" s="54"/>
      <c r="G263" s="54"/>
      <c r="H263" s="54"/>
      <c r="I263" s="54"/>
      <c r="J263" s="54"/>
      <c r="K263" s="54"/>
      <c r="L263" s="58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43"/>
      <c r="X263" s="43"/>
      <c r="Y263" s="43"/>
      <c r="Z263" s="43"/>
    </row>
    <row r="264" spans="1:26" ht="15" customHeight="1">
      <c r="A264" s="54"/>
      <c r="B264" s="54"/>
      <c r="C264" s="58"/>
      <c r="D264" s="58"/>
      <c r="E264" s="58"/>
      <c r="F264" s="54"/>
      <c r="G264" s="54"/>
      <c r="H264" s="54"/>
      <c r="I264" s="54"/>
      <c r="J264" s="54"/>
      <c r="K264" s="54"/>
      <c r="L264" s="58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43"/>
      <c r="X264" s="43"/>
      <c r="Y264" s="43"/>
      <c r="Z264" s="43"/>
    </row>
    <row r="265" spans="1:26" ht="15" customHeight="1">
      <c r="A265" s="54"/>
      <c r="B265" s="54"/>
      <c r="C265" s="58"/>
      <c r="D265" s="58"/>
      <c r="E265" s="58"/>
      <c r="F265" s="54"/>
      <c r="G265" s="54"/>
      <c r="H265" s="54"/>
      <c r="I265" s="54"/>
      <c r="J265" s="54"/>
      <c r="K265" s="54"/>
      <c r="L265" s="58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43"/>
      <c r="X265" s="43"/>
      <c r="Y265" s="43"/>
      <c r="Z265" s="43"/>
    </row>
    <row r="266" spans="1:26" ht="15" customHeight="1">
      <c r="A266" s="54"/>
      <c r="B266" s="54"/>
      <c r="C266" s="58"/>
      <c r="D266" s="58"/>
      <c r="E266" s="58"/>
      <c r="F266" s="54"/>
      <c r="G266" s="54"/>
      <c r="H266" s="54"/>
      <c r="I266" s="54"/>
      <c r="J266" s="54"/>
      <c r="K266" s="54"/>
      <c r="L266" s="58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43"/>
      <c r="X266" s="43"/>
      <c r="Y266" s="43"/>
      <c r="Z266" s="43"/>
    </row>
    <row r="267" spans="1:26" ht="15" customHeight="1">
      <c r="A267" s="54"/>
      <c r="B267" s="54"/>
      <c r="C267" s="58"/>
      <c r="D267" s="58"/>
      <c r="E267" s="58"/>
      <c r="F267" s="54"/>
      <c r="G267" s="54"/>
      <c r="H267" s="54"/>
      <c r="I267" s="54"/>
      <c r="J267" s="54"/>
      <c r="K267" s="54"/>
      <c r="L267" s="58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43"/>
      <c r="X267" s="43"/>
      <c r="Y267" s="43"/>
      <c r="Z267" s="43"/>
    </row>
    <row r="268" spans="1:26" ht="15" customHeight="1">
      <c r="A268" s="54"/>
      <c r="B268" s="54"/>
      <c r="C268" s="58"/>
      <c r="D268" s="58"/>
      <c r="E268" s="58"/>
      <c r="F268" s="54"/>
      <c r="G268" s="54"/>
      <c r="H268" s="54"/>
      <c r="I268" s="54"/>
      <c r="J268" s="54"/>
      <c r="K268" s="54"/>
      <c r="L268" s="58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43"/>
      <c r="X268" s="43"/>
      <c r="Y268" s="43"/>
      <c r="Z268" s="43"/>
    </row>
    <row r="269" spans="1:26" ht="15" customHeight="1">
      <c r="A269" s="54"/>
      <c r="B269" s="54"/>
      <c r="C269" s="58"/>
      <c r="D269" s="58"/>
      <c r="E269" s="58"/>
      <c r="F269" s="54"/>
      <c r="G269" s="54"/>
      <c r="H269" s="54"/>
      <c r="I269" s="54"/>
      <c r="J269" s="54"/>
      <c r="K269" s="54"/>
      <c r="L269" s="58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43"/>
      <c r="X269" s="43"/>
      <c r="Y269" s="43"/>
      <c r="Z269" s="43"/>
    </row>
    <row r="270" spans="1:26" ht="15" customHeight="1">
      <c r="A270" s="54"/>
      <c r="B270" s="54"/>
      <c r="C270" s="58"/>
      <c r="D270" s="58"/>
      <c r="E270" s="58"/>
      <c r="F270" s="54"/>
      <c r="G270" s="54"/>
      <c r="H270" s="54"/>
      <c r="I270" s="54"/>
      <c r="J270" s="54"/>
      <c r="K270" s="54"/>
      <c r="L270" s="58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43"/>
      <c r="X270" s="43"/>
      <c r="Y270" s="43"/>
      <c r="Z270" s="43"/>
    </row>
    <row r="271" spans="1:26" ht="15" customHeight="1">
      <c r="A271" s="54"/>
      <c r="B271" s="54"/>
      <c r="C271" s="58"/>
      <c r="D271" s="58"/>
      <c r="E271" s="58"/>
      <c r="F271" s="54"/>
      <c r="G271" s="54"/>
      <c r="H271" s="54"/>
      <c r="I271" s="54"/>
      <c r="J271" s="54"/>
      <c r="K271" s="54"/>
      <c r="L271" s="58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43"/>
      <c r="X271" s="43"/>
      <c r="Y271" s="43"/>
      <c r="Z271" s="43"/>
    </row>
    <row r="272" spans="1:26" ht="15" customHeight="1">
      <c r="A272" s="54"/>
      <c r="B272" s="54"/>
      <c r="C272" s="58"/>
      <c r="D272" s="58"/>
      <c r="E272" s="58"/>
      <c r="F272" s="54"/>
      <c r="G272" s="54"/>
      <c r="H272" s="54"/>
      <c r="I272" s="54"/>
      <c r="J272" s="54"/>
      <c r="K272" s="54"/>
      <c r="L272" s="58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43"/>
      <c r="X272" s="43"/>
      <c r="Y272" s="43"/>
      <c r="Z272" s="43"/>
    </row>
    <row r="273" spans="1:26" ht="15" customHeight="1">
      <c r="A273" s="54"/>
      <c r="B273" s="54"/>
      <c r="C273" s="58"/>
      <c r="D273" s="58"/>
      <c r="E273" s="58"/>
      <c r="F273" s="54"/>
      <c r="G273" s="54"/>
      <c r="H273" s="54"/>
      <c r="I273" s="54"/>
      <c r="J273" s="54"/>
      <c r="K273" s="54"/>
      <c r="L273" s="58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43"/>
      <c r="X273" s="43"/>
      <c r="Y273" s="43"/>
      <c r="Z273" s="43"/>
    </row>
    <row r="274" spans="1:26" ht="15" customHeight="1">
      <c r="A274" s="54"/>
      <c r="B274" s="54"/>
      <c r="C274" s="58"/>
      <c r="D274" s="58"/>
      <c r="E274" s="58"/>
      <c r="F274" s="54"/>
      <c r="G274" s="54"/>
      <c r="H274" s="54"/>
      <c r="I274" s="54"/>
      <c r="J274" s="54"/>
      <c r="K274" s="54"/>
      <c r="L274" s="58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43"/>
      <c r="X274" s="43"/>
      <c r="Y274" s="43"/>
      <c r="Z274" s="43"/>
    </row>
    <row r="275" spans="1:26" ht="15" customHeight="1">
      <c r="A275" s="54"/>
      <c r="B275" s="54"/>
      <c r="C275" s="58"/>
      <c r="D275" s="58"/>
      <c r="E275" s="58"/>
      <c r="F275" s="54"/>
      <c r="G275" s="54"/>
      <c r="H275" s="54"/>
      <c r="I275" s="54"/>
      <c r="J275" s="54"/>
      <c r="K275" s="54"/>
      <c r="L275" s="58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43"/>
      <c r="X275" s="43"/>
      <c r="Y275" s="43"/>
      <c r="Z275" s="43"/>
    </row>
    <row r="276" spans="1:26" ht="15" customHeight="1">
      <c r="A276" s="54"/>
      <c r="B276" s="54"/>
      <c r="C276" s="58"/>
      <c r="D276" s="58"/>
      <c r="E276" s="58"/>
      <c r="F276" s="54"/>
      <c r="G276" s="54"/>
      <c r="H276" s="54"/>
      <c r="I276" s="54"/>
      <c r="J276" s="54"/>
      <c r="K276" s="54"/>
      <c r="L276" s="58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43"/>
      <c r="X276" s="43"/>
      <c r="Y276" s="43"/>
      <c r="Z276" s="43"/>
    </row>
    <row r="277" spans="1:26" ht="15" customHeight="1">
      <c r="A277" s="54"/>
      <c r="B277" s="54"/>
      <c r="C277" s="58"/>
      <c r="D277" s="58"/>
      <c r="E277" s="58"/>
      <c r="F277" s="54"/>
      <c r="G277" s="54"/>
      <c r="H277" s="54"/>
      <c r="I277" s="54"/>
      <c r="J277" s="54"/>
      <c r="K277" s="54"/>
      <c r="L277" s="58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43"/>
      <c r="X277" s="43"/>
      <c r="Y277" s="43"/>
      <c r="Z277" s="43"/>
    </row>
    <row r="278" spans="1:26" ht="15" customHeight="1">
      <c r="A278" s="54"/>
      <c r="B278" s="54"/>
      <c r="C278" s="58"/>
      <c r="D278" s="58"/>
      <c r="E278" s="58"/>
      <c r="F278" s="54"/>
      <c r="G278" s="54"/>
      <c r="H278" s="54"/>
      <c r="I278" s="54"/>
      <c r="J278" s="54"/>
      <c r="K278" s="54"/>
      <c r="L278" s="58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43"/>
      <c r="X278" s="43"/>
      <c r="Y278" s="43"/>
      <c r="Z278" s="43"/>
    </row>
    <row r="279" spans="1:26" ht="15" customHeight="1">
      <c r="A279" s="54"/>
      <c r="B279" s="54"/>
      <c r="C279" s="58"/>
      <c r="D279" s="58"/>
      <c r="E279" s="58"/>
      <c r="F279" s="54"/>
      <c r="G279" s="54"/>
      <c r="H279" s="54"/>
      <c r="I279" s="54"/>
      <c r="J279" s="54"/>
      <c r="K279" s="54"/>
      <c r="L279" s="58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43"/>
      <c r="X279" s="43"/>
      <c r="Y279" s="43"/>
      <c r="Z279" s="43"/>
    </row>
    <row r="280" spans="1:26" ht="15" customHeight="1">
      <c r="A280" s="54"/>
      <c r="B280" s="54"/>
      <c r="C280" s="58"/>
      <c r="D280" s="58"/>
      <c r="E280" s="58"/>
      <c r="F280" s="54"/>
      <c r="G280" s="54"/>
      <c r="H280" s="54"/>
      <c r="I280" s="54"/>
      <c r="J280" s="54"/>
      <c r="K280" s="54"/>
      <c r="L280" s="58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43"/>
      <c r="X280" s="43"/>
      <c r="Y280" s="43"/>
      <c r="Z280" s="43"/>
    </row>
    <row r="281" spans="1:26" ht="15" customHeight="1">
      <c r="A281" s="54"/>
      <c r="B281" s="54"/>
      <c r="C281" s="58"/>
      <c r="D281" s="58"/>
      <c r="E281" s="58"/>
      <c r="F281" s="54"/>
      <c r="G281" s="54"/>
      <c r="H281" s="54"/>
      <c r="I281" s="54"/>
      <c r="J281" s="54"/>
      <c r="K281" s="54"/>
      <c r="L281" s="58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43"/>
      <c r="X281" s="43"/>
      <c r="Y281" s="43"/>
      <c r="Z281" s="43"/>
    </row>
    <row r="282" spans="1:26" ht="15" customHeight="1">
      <c r="A282" s="54"/>
      <c r="B282" s="54"/>
      <c r="C282" s="58"/>
      <c r="D282" s="58"/>
      <c r="E282" s="58"/>
      <c r="F282" s="54"/>
      <c r="G282" s="54"/>
      <c r="H282" s="54"/>
      <c r="I282" s="54"/>
      <c r="J282" s="54"/>
      <c r="K282" s="54"/>
      <c r="L282" s="58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43"/>
      <c r="X282" s="43"/>
      <c r="Y282" s="43"/>
      <c r="Z282" s="43"/>
    </row>
    <row r="283" spans="1:26" ht="15" customHeight="1">
      <c r="A283" s="54"/>
      <c r="B283" s="54"/>
      <c r="C283" s="58"/>
      <c r="D283" s="58"/>
      <c r="E283" s="58"/>
      <c r="F283" s="54"/>
      <c r="G283" s="54"/>
      <c r="H283" s="54"/>
      <c r="I283" s="54"/>
      <c r="J283" s="54"/>
      <c r="K283" s="54"/>
      <c r="L283" s="58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43"/>
      <c r="X283" s="43"/>
      <c r="Y283" s="43"/>
      <c r="Z283" s="43"/>
    </row>
    <row r="284" spans="1:26" ht="15" customHeight="1">
      <c r="A284" s="54"/>
      <c r="B284" s="54"/>
      <c r="C284" s="58"/>
      <c r="D284" s="58"/>
      <c r="E284" s="58"/>
      <c r="F284" s="54"/>
      <c r="G284" s="54"/>
      <c r="H284" s="54"/>
      <c r="I284" s="54"/>
      <c r="J284" s="54"/>
      <c r="K284" s="54"/>
      <c r="L284" s="58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43"/>
      <c r="X284" s="43"/>
      <c r="Y284" s="43"/>
      <c r="Z284" s="43"/>
    </row>
    <row r="285" spans="1:26" ht="15" customHeight="1">
      <c r="A285" s="54"/>
      <c r="B285" s="54"/>
      <c r="C285" s="58"/>
      <c r="D285" s="58"/>
      <c r="E285" s="58"/>
      <c r="F285" s="54"/>
      <c r="G285" s="54"/>
      <c r="H285" s="54"/>
      <c r="I285" s="54"/>
      <c r="J285" s="54"/>
      <c r="K285" s="54"/>
      <c r="L285" s="58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43"/>
      <c r="X285" s="43"/>
      <c r="Y285" s="43"/>
      <c r="Z285" s="43"/>
    </row>
    <row r="286" spans="1:26" ht="15" customHeight="1">
      <c r="A286" s="54"/>
      <c r="B286" s="54"/>
      <c r="C286" s="58"/>
      <c r="D286" s="58"/>
      <c r="E286" s="58"/>
      <c r="F286" s="54"/>
      <c r="G286" s="54"/>
      <c r="H286" s="54"/>
      <c r="I286" s="54"/>
      <c r="J286" s="54"/>
      <c r="K286" s="54"/>
      <c r="L286" s="58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43"/>
      <c r="X286" s="43"/>
      <c r="Y286" s="43"/>
      <c r="Z286" s="43"/>
    </row>
    <row r="287" spans="1:26" ht="15" customHeight="1">
      <c r="A287" s="54"/>
      <c r="B287" s="54"/>
      <c r="C287" s="58"/>
      <c r="D287" s="58"/>
      <c r="E287" s="58"/>
      <c r="F287" s="54"/>
      <c r="G287" s="54"/>
      <c r="H287" s="54"/>
      <c r="I287" s="54"/>
      <c r="J287" s="54"/>
      <c r="K287" s="54"/>
      <c r="L287" s="58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43"/>
      <c r="X287" s="43"/>
      <c r="Y287" s="43"/>
      <c r="Z287" s="43"/>
    </row>
    <row r="288" spans="1:26" ht="15" customHeight="1">
      <c r="A288" s="54"/>
      <c r="B288" s="54"/>
      <c r="C288" s="58"/>
      <c r="D288" s="58"/>
      <c r="E288" s="58"/>
      <c r="F288" s="54"/>
      <c r="G288" s="54"/>
      <c r="H288" s="54"/>
      <c r="I288" s="54"/>
      <c r="J288" s="54"/>
      <c r="K288" s="54"/>
      <c r="L288" s="58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43"/>
      <c r="X288" s="43"/>
      <c r="Y288" s="43"/>
      <c r="Z288" s="43"/>
    </row>
    <row r="289" spans="1:26" ht="15" customHeight="1">
      <c r="A289" s="54"/>
      <c r="B289" s="54"/>
      <c r="C289" s="58"/>
      <c r="D289" s="58"/>
      <c r="E289" s="58"/>
      <c r="F289" s="54"/>
      <c r="G289" s="54"/>
      <c r="H289" s="54"/>
      <c r="I289" s="54"/>
      <c r="J289" s="54"/>
      <c r="K289" s="54"/>
      <c r="L289" s="58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43"/>
      <c r="X289" s="43"/>
      <c r="Y289" s="43"/>
      <c r="Z289" s="43"/>
    </row>
    <row r="290" spans="1:26" ht="15" customHeight="1">
      <c r="A290" s="54"/>
      <c r="B290" s="54"/>
      <c r="C290" s="58"/>
      <c r="D290" s="58"/>
      <c r="E290" s="58"/>
      <c r="F290" s="54"/>
      <c r="G290" s="54"/>
      <c r="H290" s="54"/>
      <c r="I290" s="54"/>
      <c r="J290" s="54"/>
      <c r="K290" s="54"/>
      <c r="L290" s="58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43"/>
      <c r="X290" s="43"/>
      <c r="Y290" s="43"/>
      <c r="Z290" s="43"/>
    </row>
    <row r="291" spans="1:26" ht="15" customHeight="1">
      <c r="A291" s="54"/>
      <c r="B291" s="54"/>
      <c r="C291" s="58"/>
      <c r="D291" s="58"/>
      <c r="E291" s="58"/>
      <c r="F291" s="54"/>
      <c r="G291" s="54"/>
      <c r="H291" s="54"/>
      <c r="I291" s="54"/>
      <c r="J291" s="54"/>
      <c r="K291" s="54"/>
      <c r="L291" s="58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43"/>
      <c r="X291" s="43"/>
      <c r="Y291" s="43"/>
      <c r="Z291" s="43"/>
    </row>
    <row r="292" spans="1:26" ht="15" customHeight="1">
      <c r="A292" s="54"/>
      <c r="B292" s="54"/>
      <c r="C292" s="58"/>
      <c r="D292" s="58"/>
      <c r="E292" s="58"/>
      <c r="F292" s="54"/>
      <c r="G292" s="54"/>
      <c r="H292" s="54"/>
      <c r="I292" s="54"/>
      <c r="J292" s="54"/>
      <c r="K292" s="54"/>
      <c r="L292" s="58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43"/>
      <c r="X292" s="43"/>
      <c r="Y292" s="43"/>
      <c r="Z292" s="43"/>
    </row>
    <row r="293" spans="1:26" ht="15" customHeight="1">
      <c r="A293" s="54"/>
      <c r="B293" s="54"/>
      <c r="C293" s="58"/>
      <c r="D293" s="58"/>
      <c r="E293" s="58"/>
      <c r="F293" s="54"/>
      <c r="G293" s="54"/>
      <c r="H293" s="54"/>
      <c r="I293" s="54"/>
      <c r="J293" s="54"/>
      <c r="K293" s="54"/>
      <c r="L293" s="58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43"/>
      <c r="X293" s="43"/>
      <c r="Y293" s="43"/>
      <c r="Z293" s="43"/>
    </row>
    <row r="294" spans="1:26" ht="15" customHeight="1">
      <c r="A294" s="54"/>
      <c r="B294" s="54"/>
      <c r="C294" s="58"/>
      <c r="D294" s="58"/>
      <c r="E294" s="58"/>
      <c r="F294" s="54"/>
      <c r="G294" s="54"/>
      <c r="H294" s="54"/>
      <c r="I294" s="54"/>
      <c r="J294" s="54"/>
      <c r="K294" s="54"/>
      <c r="L294" s="58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43"/>
      <c r="X294" s="43"/>
      <c r="Y294" s="43"/>
      <c r="Z294" s="43"/>
    </row>
    <row r="295" spans="1:26" ht="15" customHeight="1">
      <c r="A295" s="54"/>
      <c r="B295" s="54"/>
      <c r="C295" s="58"/>
      <c r="D295" s="58"/>
      <c r="E295" s="58"/>
      <c r="F295" s="54"/>
      <c r="G295" s="54"/>
      <c r="H295" s="54"/>
      <c r="I295" s="54"/>
      <c r="J295" s="54"/>
      <c r="K295" s="54"/>
      <c r="L295" s="58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43"/>
      <c r="X295" s="43"/>
      <c r="Y295" s="43"/>
      <c r="Z295" s="43"/>
    </row>
    <row r="296" spans="1:26" ht="15" customHeight="1">
      <c r="A296" s="54"/>
      <c r="B296" s="54"/>
      <c r="C296" s="58"/>
      <c r="D296" s="58"/>
      <c r="E296" s="58"/>
      <c r="F296" s="54"/>
      <c r="G296" s="54"/>
      <c r="H296" s="54"/>
      <c r="I296" s="54"/>
      <c r="J296" s="54"/>
      <c r="K296" s="54"/>
      <c r="L296" s="58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43"/>
      <c r="X296" s="43"/>
      <c r="Y296" s="43"/>
      <c r="Z296" s="43"/>
    </row>
    <row r="297" spans="1:26" ht="15" customHeight="1">
      <c r="A297" s="54"/>
      <c r="B297" s="54"/>
      <c r="C297" s="58"/>
      <c r="D297" s="58"/>
      <c r="E297" s="58"/>
      <c r="F297" s="54"/>
      <c r="G297" s="54"/>
      <c r="H297" s="54"/>
      <c r="I297" s="54"/>
      <c r="J297" s="54"/>
      <c r="K297" s="54"/>
      <c r="L297" s="58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43"/>
      <c r="X297" s="43"/>
      <c r="Y297" s="43"/>
      <c r="Z297" s="43"/>
    </row>
    <row r="298" spans="1:26" ht="15" customHeight="1">
      <c r="A298" s="54"/>
      <c r="B298" s="54"/>
      <c r="C298" s="58"/>
      <c r="D298" s="58"/>
      <c r="E298" s="58"/>
      <c r="F298" s="54"/>
      <c r="G298" s="54"/>
      <c r="H298" s="54"/>
      <c r="I298" s="54"/>
      <c r="J298" s="54"/>
      <c r="K298" s="54"/>
      <c r="L298" s="58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43"/>
      <c r="X298" s="43"/>
      <c r="Y298" s="43"/>
      <c r="Z298" s="43"/>
    </row>
    <row r="299" spans="1:26" ht="15" customHeight="1">
      <c r="A299" s="54"/>
      <c r="B299" s="54"/>
      <c r="C299" s="58"/>
      <c r="D299" s="58"/>
      <c r="E299" s="58"/>
      <c r="F299" s="54"/>
      <c r="G299" s="54"/>
      <c r="H299" s="54"/>
      <c r="I299" s="54"/>
      <c r="J299" s="54"/>
      <c r="K299" s="54"/>
      <c r="L299" s="58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43"/>
      <c r="X299" s="43"/>
      <c r="Y299" s="43"/>
      <c r="Z299" s="43"/>
    </row>
    <row r="300" spans="1:26" ht="15" customHeight="1">
      <c r="A300" s="54"/>
      <c r="B300" s="54"/>
      <c r="C300" s="58"/>
      <c r="D300" s="58"/>
      <c r="E300" s="58"/>
      <c r="F300" s="54"/>
      <c r="G300" s="54"/>
      <c r="H300" s="54"/>
      <c r="I300" s="54"/>
      <c r="J300" s="54"/>
      <c r="K300" s="54"/>
      <c r="L300" s="58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43"/>
      <c r="X300" s="43"/>
      <c r="Y300" s="43"/>
      <c r="Z300" s="43"/>
    </row>
    <row r="301" spans="1:26" ht="15" customHeight="1">
      <c r="A301" s="54"/>
      <c r="B301" s="54"/>
      <c r="C301" s="58"/>
      <c r="D301" s="58"/>
      <c r="E301" s="58"/>
      <c r="F301" s="54"/>
      <c r="G301" s="54"/>
      <c r="H301" s="54"/>
      <c r="I301" s="54"/>
      <c r="J301" s="54"/>
      <c r="K301" s="54"/>
      <c r="L301" s="58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43"/>
      <c r="X301" s="43"/>
      <c r="Y301" s="43"/>
      <c r="Z301" s="43"/>
    </row>
    <row r="302" spans="1:26" ht="15" customHeight="1">
      <c r="A302" s="54"/>
      <c r="B302" s="54"/>
      <c r="C302" s="58"/>
      <c r="D302" s="58"/>
      <c r="E302" s="58"/>
      <c r="F302" s="54"/>
      <c r="G302" s="54"/>
      <c r="H302" s="54"/>
      <c r="I302" s="54"/>
      <c r="J302" s="54"/>
      <c r="K302" s="54"/>
      <c r="L302" s="58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43"/>
      <c r="X302" s="43"/>
      <c r="Y302" s="43"/>
      <c r="Z302" s="43"/>
    </row>
    <row r="303" spans="1:26" ht="15" customHeight="1">
      <c r="A303" s="54"/>
      <c r="B303" s="54"/>
      <c r="C303" s="58"/>
      <c r="D303" s="58"/>
      <c r="E303" s="58"/>
      <c r="F303" s="54"/>
      <c r="G303" s="54"/>
      <c r="H303" s="54"/>
      <c r="I303" s="54"/>
      <c r="J303" s="54"/>
      <c r="K303" s="54"/>
      <c r="L303" s="58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43"/>
      <c r="X303" s="43"/>
      <c r="Y303" s="43"/>
      <c r="Z303" s="43"/>
    </row>
    <row r="304" spans="1:26" ht="15" customHeight="1">
      <c r="A304" s="54"/>
      <c r="B304" s="54"/>
      <c r="C304" s="58"/>
      <c r="D304" s="58"/>
      <c r="E304" s="58"/>
      <c r="F304" s="54"/>
      <c r="G304" s="54"/>
      <c r="H304" s="54"/>
      <c r="I304" s="54"/>
      <c r="J304" s="54"/>
      <c r="K304" s="54"/>
      <c r="L304" s="58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43"/>
      <c r="X304" s="43"/>
      <c r="Y304" s="43"/>
      <c r="Z304" s="43"/>
    </row>
    <row r="305" spans="1:26" ht="15" customHeight="1">
      <c r="A305" s="54"/>
      <c r="B305" s="54"/>
      <c r="C305" s="58"/>
      <c r="D305" s="58"/>
      <c r="E305" s="58"/>
      <c r="F305" s="54"/>
      <c r="G305" s="54"/>
      <c r="H305" s="54"/>
      <c r="I305" s="54"/>
      <c r="J305" s="54"/>
      <c r="K305" s="54"/>
      <c r="L305" s="58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43"/>
      <c r="X305" s="43"/>
      <c r="Y305" s="43"/>
      <c r="Z305" s="43"/>
    </row>
    <row r="306" spans="1:26" ht="15" customHeight="1">
      <c r="A306" s="54"/>
      <c r="B306" s="54"/>
      <c r="C306" s="58"/>
      <c r="D306" s="58"/>
      <c r="E306" s="58"/>
      <c r="F306" s="54"/>
      <c r="G306" s="54"/>
      <c r="H306" s="54"/>
      <c r="I306" s="54"/>
      <c r="J306" s="54"/>
      <c r="K306" s="54"/>
      <c r="L306" s="58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43"/>
      <c r="X306" s="43"/>
      <c r="Y306" s="43"/>
      <c r="Z306" s="43"/>
    </row>
    <row r="307" spans="1:26" ht="15" customHeight="1">
      <c r="A307" s="54"/>
      <c r="B307" s="54"/>
      <c r="C307" s="58"/>
      <c r="D307" s="58"/>
      <c r="E307" s="58"/>
      <c r="F307" s="54"/>
      <c r="G307" s="54"/>
      <c r="H307" s="54"/>
      <c r="I307" s="54"/>
      <c r="J307" s="54"/>
      <c r="K307" s="54"/>
      <c r="L307" s="58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43"/>
      <c r="X307" s="43"/>
      <c r="Y307" s="43"/>
      <c r="Z307" s="43"/>
    </row>
    <row r="308" spans="1:26" ht="15" customHeight="1">
      <c r="A308" s="54"/>
      <c r="B308" s="54"/>
      <c r="C308" s="58"/>
      <c r="D308" s="58"/>
      <c r="E308" s="58"/>
      <c r="F308" s="54"/>
      <c r="G308" s="54"/>
      <c r="H308" s="54"/>
      <c r="I308" s="54"/>
      <c r="J308" s="54"/>
      <c r="K308" s="54"/>
      <c r="L308" s="58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43"/>
      <c r="X308" s="43"/>
      <c r="Y308" s="43"/>
      <c r="Z308" s="43"/>
    </row>
    <row r="309" spans="1:26" ht="15" customHeight="1">
      <c r="A309" s="54"/>
      <c r="B309" s="54"/>
      <c r="C309" s="58"/>
      <c r="D309" s="58"/>
      <c r="E309" s="58"/>
      <c r="F309" s="54"/>
      <c r="G309" s="54"/>
      <c r="H309" s="54"/>
      <c r="I309" s="54"/>
      <c r="J309" s="54"/>
      <c r="K309" s="54"/>
      <c r="L309" s="58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43"/>
      <c r="X309" s="43"/>
      <c r="Y309" s="43"/>
      <c r="Z309" s="43"/>
    </row>
    <row r="310" spans="1:26" ht="15" customHeight="1">
      <c r="A310" s="54"/>
      <c r="B310" s="54"/>
      <c r="C310" s="58"/>
      <c r="D310" s="58"/>
      <c r="E310" s="58"/>
      <c r="F310" s="54"/>
      <c r="G310" s="54"/>
      <c r="H310" s="54"/>
      <c r="I310" s="54"/>
      <c r="J310" s="54"/>
      <c r="K310" s="54"/>
      <c r="L310" s="58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43"/>
      <c r="X310" s="43"/>
      <c r="Y310" s="43"/>
      <c r="Z310" s="43"/>
    </row>
    <row r="311" spans="1:26" ht="15" customHeight="1">
      <c r="A311" s="54"/>
      <c r="B311" s="54"/>
      <c r="C311" s="58"/>
      <c r="D311" s="58"/>
      <c r="E311" s="58"/>
      <c r="F311" s="54"/>
      <c r="G311" s="54"/>
      <c r="H311" s="54"/>
      <c r="I311" s="54"/>
      <c r="J311" s="54"/>
      <c r="K311" s="54"/>
      <c r="L311" s="58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43"/>
      <c r="X311" s="43"/>
      <c r="Y311" s="43"/>
      <c r="Z311" s="43"/>
    </row>
    <row r="312" spans="1:26" ht="15" customHeight="1">
      <c r="A312" s="54"/>
      <c r="B312" s="54"/>
      <c r="C312" s="58"/>
      <c r="D312" s="58"/>
      <c r="E312" s="58"/>
      <c r="F312" s="54"/>
      <c r="G312" s="54"/>
      <c r="H312" s="54"/>
      <c r="I312" s="54"/>
      <c r="J312" s="54"/>
      <c r="K312" s="54"/>
      <c r="L312" s="58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43"/>
      <c r="X312" s="43"/>
      <c r="Y312" s="43"/>
      <c r="Z312" s="43"/>
    </row>
    <row r="313" spans="1:26" ht="15" customHeight="1">
      <c r="A313" s="54"/>
      <c r="B313" s="54"/>
      <c r="C313" s="58"/>
      <c r="D313" s="58"/>
      <c r="E313" s="58"/>
      <c r="F313" s="54"/>
      <c r="G313" s="54"/>
      <c r="H313" s="54"/>
      <c r="I313" s="54"/>
      <c r="J313" s="54"/>
      <c r="K313" s="54"/>
      <c r="L313" s="58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43"/>
      <c r="X313" s="43"/>
      <c r="Y313" s="43"/>
      <c r="Z313" s="43"/>
    </row>
    <row r="314" spans="1:26" ht="15" customHeight="1">
      <c r="A314" s="54"/>
      <c r="B314" s="54"/>
      <c r="C314" s="58"/>
      <c r="D314" s="58"/>
      <c r="E314" s="58"/>
      <c r="F314" s="54"/>
      <c r="G314" s="54"/>
      <c r="H314" s="54"/>
      <c r="I314" s="54"/>
      <c r="J314" s="54"/>
      <c r="K314" s="54"/>
      <c r="L314" s="58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43"/>
      <c r="X314" s="43"/>
      <c r="Y314" s="43"/>
      <c r="Z314" s="43"/>
    </row>
    <row r="315" spans="1:26" ht="15" customHeight="1">
      <c r="A315" s="54"/>
      <c r="B315" s="54"/>
      <c r="C315" s="58"/>
      <c r="D315" s="58"/>
      <c r="E315" s="58"/>
      <c r="F315" s="54"/>
      <c r="G315" s="54"/>
      <c r="H315" s="54"/>
      <c r="I315" s="54"/>
      <c r="J315" s="54"/>
      <c r="K315" s="54"/>
      <c r="L315" s="58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43"/>
      <c r="X315" s="43"/>
      <c r="Y315" s="43"/>
      <c r="Z315" s="43"/>
    </row>
    <row r="316" spans="1:26" ht="15" customHeight="1">
      <c r="A316" s="54"/>
      <c r="B316" s="54"/>
      <c r="C316" s="58"/>
      <c r="D316" s="58"/>
      <c r="E316" s="58"/>
      <c r="F316" s="54"/>
      <c r="G316" s="54"/>
      <c r="H316" s="54"/>
      <c r="I316" s="54"/>
      <c r="J316" s="54"/>
      <c r="K316" s="54"/>
      <c r="L316" s="58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43"/>
      <c r="X316" s="43"/>
      <c r="Y316" s="43"/>
      <c r="Z316" s="43"/>
    </row>
    <row r="317" spans="1:26" ht="15" customHeight="1">
      <c r="A317" s="54"/>
      <c r="B317" s="54"/>
      <c r="C317" s="58"/>
      <c r="D317" s="58"/>
      <c r="E317" s="58"/>
      <c r="F317" s="54"/>
      <c r="G317" s="54"/>
      <c r="H317" s="54"/>
      <c r="I317" s="54"/>
      <c r="J317" s="54"/>
      <c r="K317" s="54"/>
      <c r="L317" s="58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43"/>
      <c r="X317" s="43"/>
      <c r="Y317" s="43"/>
      <c r="Z317" s="43"/>
    </row>
    <row r="318" spans="1:26" ht="15" customHeight="1">
      <c r="A318" s="54"/>
      <c r="B318" s="54"/>
      <c r="C318" s="58"/>
      <c r="D318" s="58"/>
      <c r="E318" s="58"/>
      <c r="F318" s="54"/>
      <c r="G318" s="54"/>
      <c r="H318" s="54"/>
      <c r="I318" s="54"/>
      <c r="J318" s="54"/>
      <c r="K318" s="54"/>
      <c r="L318" s="58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43"/>
      <c r="X318" s="43"/>
      <c r="Y318" s="43"/>
      <c r="Z318" s="43"/>
    </row>
    <row r="319" spans="1:26" ht="15" customHeight="1">
      <c r="A319" s="54"/>
      <c r="B319" s="54"/>
      <c r="C319" s="58"/>
      <c r="D319" s="58"/>
      <c r="E319" s="58"/>
      <c r="F319" s="54"/>
      <c r="G319" s="54"/>
      <c r="H319" s="54"/>
      <c r="I319" s="54"/>
      <c r="J319" s="54"/>
      <c r="K319" s="54"/>
      <c r="L319" s="58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43"/>
      <c r="X319" s="43"/>
      <c r="Y319" s="43"/>
      <c r="Z319" s="43"/>
    </row>
    <row r="320" spans="1:26" ht="15" customHeight="1">
      <c r="A320" s="54"/>
      <c r="B320" s="54"/>
      <c r="C320" s="58"/>
      <c r="D320" s="58"/>
      <c r="E320" s="58"/>
      <c r="F320" s="54"/>
      <c r="G320" s="54"/>
      <c r="H320" s="54"/>
      <c r="I320" s="54"/>
      <c r="J320" s="54"/>
      <c r="K320" s="54"/>
      <c r="L320" s="58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43"/>
      <c r="X320" s="43"/>
      <c r="Y320" s="43"/>
      <c r="Z320" s="43"/>
    </row>
    <row r="321" spans="1:26" ht="15" customHeight="1">
      <c r="A321" s="54"/>
      <c r="B321" s="54"/>
      <c r="C321" s="58"/>
      <c r="D321" s="58"/>
      <c r="E321" s="58"/>
      <c r="F321" s="54"/>
      <c r="G321" s="54"/>
      <c r="H321" s="54"/>
      <c r="I321" s="54"/>
      <c r="J321" s="54"/>
      <c r="K321" s="54"/>
      <c r="L321" s="58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43"/>
      <c r="X321" s="43"/>
      <c r="Y321" s="43"/>
      <c r="Z321" s="43"/>
    </row>
    <row r="322" spans="1:26" ht="15" customHeight="1">
      <c r="A322" s="54"/>
      <c r="B322" s="54"/>
      <c r="C322" s="58"/>
      <c r="D322" s="58"/>
      <c r="E322" s="58"/>
      <c r="F322" s="54"/>
      <c r="G322" s="54"/>
      <c r="H322" s="54"/>
      <c r="I322" s="54"/>
      <c r="J322" s="54"/>
      <c r="K322" s="54"/>
      <c r="L322" s="58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43"/>
      <c r="X322" s="43"/>
      <c r="Y322" s="43"/>
      <c r="Z322" s="43"/>
    </row>
    <row r="323" spans="1:26" ht="15" customHeight="1">
      <c r="A323" s="54"/>
      <c r="B323" s="54"/>
      <c r="C323" s="58"/>
      <c r="D323" s="58"/>
      <c r="E323" s="58"/>
      <c r="F323" s="54"/>
      <c r="G323" s="54"/>
      <c r="H323" s="54"/>
      <c r="I323" s="54"/>
      <c r="J323" s="54"/>
      <c r="K323" s="54"/>
      <c r="L323" s="58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43"/>
      <c r="X323" s="43"/>
      <c r="Y323" s="43"/>
      <c r="Z323" s="43"/>
    </row>
    <row r="324" spans="1:26" ht="15" customHeight="1">
      <c r="A324" s="54"/>
      <c r="B324" s="54"/>
      <c r="C324" s="58"/>
      <c r="D324" s="58"/>
      <c r="E324" s="58"/>
      <c r="F324" s="54"/>
      <c r="G324" s="54"/>
      <c r="H324" s="54"/>
      <c r="I324" s="54"/>
      <c r="J324" s="54"/>
      <c r="K324" s="54"/>
      <c r="L324" s="58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43"/>
      <c r="X324" s="43"/>
      <c r="Y324" s="43"/>
      <c r="Z324" s="43"/>
    </row>
    <row r="325" spans="1:26" ht="15" customHeight="1">
      <c r="A325" s="54"/>
      <c r="B325" s="54"/>
      <c r="C325" s="58"/>
      <c r="D325" s="58"/>
      <c r="E325" s="58"/>
      <c r="F325" s="54"/>
      <c r="G325" s="54"/>
      <c r="H325" s="54"/>
      <c r="I325" s="54"/>
      <c r="J325" s="54"/>
      <c r="K325" s="54"/>
      <c r="L325" s="58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43"/>
      <c r="X325" s="43"/>
      <c r="Y325" s="43"/>
      <c r="Z325" s="43"/>
    </row>
    <row r="326" spans="1:26" ht="15" customHeight="1">
      <c r="A326" s="54"/>
      <c r="B326" s="54"/>
      <c r="C326" s="58"/>
      <c r="D326" s="58"/>
      <c r="E326" s="58"/>
      <c r="F326" s="54"/>
      <c r="G326" s="54"/>
      <c r="H326" s="54"/>
      <c r="I326" s="54"/>
      <c r="J326" s="54"/>
      <c r="K326" s="54"/>
      <c r="L326" s="58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43"/>
      <c r="X326" s="43"/>
      <c r="Y326" s="43"/>
      <c r="Z326" s="43"/>
    </row>
    <row r="327" spans="1:26" ht="15" customHeight="1">
      <c r="A327" s="54"/>
      <c r="B327" s="54"/>
      <c r="C327" s="58"/>
      <c r="D327" s="58"/>
      <c r="E327" s="58"/>
      <c r="F327" s="54"/>
      <c r="G327" s="54"/>
      <c r="H327" s="54"/>
      <c r="I327" s="54"/>
      <c r="J327" s="54"/>
      <c r="K327" s="54"/>
      <c r="L327" s="58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43"/>
      <c r="X327" s="43"/>
      <c r="Y327" s="43"/>
      <c r="Z327" s="43"/>
    </row>
    <row r="328" spans="1:26" ht="15" customHeight="1">
      <c r="A328" s="54"/>
      <c r="B328" s="54"/>
      <c r="C328" s="58"/>
      <c r="D328" s="58"/>
      <c r="E328" s="58"/>
      <c r="F328" s="54"/>
      <c r="G328" s="54"/>
      <c r="H328" s="54"/>
      <c r="I328" s="54"/>
      <c r="J328" s="54"/>
      <c r="K328" s="54"/>
      <c r="L328" s="58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43"/>
      <c r="X328" s="43"/>
      <c r="Y328" s="43"/>
      <c r="Z328" s="43"/>
    </row>
    <row r="329" spans="1:26" ht="15" customHeight="1">
      <c r="A329" s="54"/>
      <c r="B329" s="54"/>
      <c r="C329" s="58"/>
      <c r="D329" s="58"/>
      <c r="E329" s="58"/>
      <c r="F329" s="54"/>
      <c r="G329" s="54"/>
      <c r="H329" s="54"/>
      <c r="I329" s="54"/>
      <c r="J329" s="54"/>
      <c r="K329" s="54"/>
      <c r="L329" s="58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43"/>
      <c r="X329" s="43"/>
      <c r="Y329" s="43"/>
      <c r="Z329" s="43"/>
    </row>
    <row r="330" spans="1:26" ht="15" customHeight="1">
      <c r="A330" s="54"/>
      <c r="B330" s="54"/>
      <c r="C330" s="58"/>
      <c r="D330" s="58"/>
      <c r="E330" s="58"/>
      <c r="F330" s="54"/>
      <c r="G330" s="54"/>
      <c r="H330" s="54"/>
      <c r="I330" s="54"/>
      <c r="J330" s="54"/>
      <c r="K330" s="54"/>
      <c r="L330" s="58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43"/>
      <c r="X330" s="43"/>
      <c r="Y330" s="43"/>
      <c r="Z330" s="43"/>
    </row>
    <row r="331" spans="1:26" ht="15" customHeight="1">
      <c r="A331" s="54"/>
      <c r="B331" s="54"/>
      <c r="C331" s="58"/>
      <c r="D331" s="58"/>
      <c r="E331" s="58"/>
      <c r="F331" s="54"/>
      <c r="G331" s="54"/>
      <c r="H331" s="54"/>
      <c r="I331" s="54"/>
      <c r="J331" s="54"/>
      <c r="K331" s="54"/>
      <c r="L331" s="58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43"/>
      <c r="X331" s="43"/>
      <c r="Y331" s="43"/>
      <c r="Z331" s="43"/>
    </row>
    <row r="332" spans="1:26" ht="15" customHeight="1">
      <c r="A332" s="54"/>
      <c r="B332" s="54"/>
      <c r="C332" s="58"/>
      <c r="D332" s="58"/>
      <c r="E332" s="58"/>
      <c r="F332" s="54"/>
      <c r="G332" s="54"/>
      <c r="H332" s="54"/>
      <c r="I332" s="54"/>
      <c r="J332" s="54"/>
      <c r="K332" s="54"/>
      <c r="L332" s="58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43"/>
      <c r="X332" s="43"/>
      <c r="Y332" s="43"/>
      <c r="Z332" s="43"/>
    </row>
    <row r="333" spans="1:26" ht="15" customHeight="1">
      <c r="A333" s="54"/>
      <c r="B333" s="54"/>
      <c r="C333" s="58"/>
      <c r="D333" s="58"/>
      <c r="E333" s="58"/>
      <c r="F333" s="54"/>
      <c r="G333" s="54"/>
      <c r="H333" s="54"/>
      <c r="I333" s="54"/>
      <c r="J333" s="54"/>
      <c r="K333" s="54"/>
      <c r="L333" s="58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43"/>
      <c r="X333" s="43"/>
      <c r="Y333" s="43"/>
      <c r="Z333" s="43"/>
    </row>
    <row r="334" spans="1:26" ht="15" customHeight="1">
      <c r="A334" s="54"/>
      <c r="B334" s="54"/>
      <c r="C334" s="58"/>
      <c r="D334" s="58"/>
      <c r="E334" s="58"/>
      <c r="F334" s="54"/>
      <c r="G334" s="54"/>
      <c r="H334" s="54"/>
      <c r="I334" s="54"/>
      <c r="J334" s="54"/>
      <c r="K334" s="54"/>
      <c r="L334" s="58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43"/>
      <c r="X334" s="43"/>
      <c r="Y334" s="43"/>
      <c r="Z334" s="43"/>
    </row>
    <row r="335" spans="1:26" ht="15" customHeight="1">
      <c r="A335" s="54"/>
      <c r="B335" s="54"/>
      <c r="C335" s="58"/>
      <c r="D335" s="58"/>
      <c r="E335" s="58"/>
      <c r="F335" s="54"/>
      <c r="G335" s="54"/>
      <c r="H335" s="54"/>
      <c r="I335" s="54"/>
      <c r="J335" s="54"/>
      <c r="K335" s="54"/>
      <c r="L335" s="58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43"/>
      <c r="X335" s="43"/>
      <c r="Y335" s="43"/>
      <c r="Z335" s="43"/>
    </row>
    <row r="336" spans="1:26" ht="15" customHeight="1">
      <c r="A336" s="54"/>
      <c r="B336" s="54"/>
      <c r="C336" s="58"/>
      <c r="D336" s="58"/>
      <c r="E336" s="58"/>
      <c r="F336" s="54"/>
      <c r="G336" s="54"/>
      <c r="H336" s="54"/>
      <c r="I336" s="54"/>
      <c r="J336" s="54"/>
      <c r="K336" s="54"/>
      <c r="L336" s="58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43"/>
      <c r="X336" s="43"/>
      <c r="Y336" s="43"/>
      <c r="Z336" s="43"/>
    </row>
    <row r="337" spans="1:26" ht="15" customHeight="1">
      <c r="A337" s="54"/>
      <c r="B337" s="54"/>
      <c r="C337" s="58"/>
      <c r="D337" s="58"/>
      <c r="E337" s="58"/>
      <c r="F337" s="54"/>
      <c r="G337" s="54"/>
      <c r="H337" s="54"/>
      <c r="I337" s="54"/>
      <c r="J337" s="54"/>
      <c r="K337" s="54"/>
      <c r="L337" s="58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43"/>
      <c r="X337" s="43"/>
      <c r="Y337" s="43"/>
      <c r="Z337" s="43"/>
    </row>
    <row r="338" spans="1:26" ht="15" customHeight="1">
      <c r="A338" s="54"/>
      <c r="B338" s="54"/>
      <c r="C338" s="58"/>
      <c r="D338" s="58"/>
      <c r="E338" s="58"/>
      <c r="F338" s="54"/>
      <c r="G338" s="54"/>
      <c r="H338" s="54"/>
      <c r="I338" s="54"/>
      <c r="J338" s="54"/>
      <c r="K338" s="54"/>
      <c r="L338" s="58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43"/>
      <c r="X338" s="43"/>
      <c r="Y338" s="43"/>
      <c r="Z338" s="43"/>
    </row>
    <row r="339" spans="1:26" ht="15" customHeight="1">
      <c r="A339" s="54"/>
      <c r="B339" s="54"/>
      <c r="C339" s="58"/>
      <c r="D339" s="58"/>
      <c r="E339" s="58"/>
      <c r="F339" s="54"/>
      <c r="G339" s="54"/>
      <c r="H339" s="54"/>
      <c r="I339" s="54"/>
      <c r="J339" s="54"/>
      <c r="K339" s="54"/>
      <c r="L339" s="58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43"/>
      <c r="X339" s="43"/>
      <c r="Y339" s="43"/>
      <c r="Z339" s="43"/>
    </row>
    <row r="340" spans="1:26" ht="15" customHeight="1">
      <c r="A340" s="54"/>
      <c r="B340" s="54"/>
      <c r="C340" s="58"/>
      <c r="D340" s="58"/>
      <c r="E340" s="58"/>
      <c r="F340" s="54"/>
      <c r="G340" s="54"/>
      <c r="H340" s="54"/>
      <c r="I340" s="54"/>
      <c r="J340" s="54"/>
      <c r="K340" s="54"/>
      <c r="L340" s="58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43"/>
      <c r="X340" s="43"/>
      <c r="Y340" s="43"/>
      <c r="Z340" s="43"/>
    </row>
    <row r="341" spans="1:26" ht="15" customHeight="1">
      <c r="A341" s="54"/>
      <c r="B341" s="54"/>
      <c r="C341" s="58"/>
      <c r="D341" s="58"/>
      <c r="E341" s="58"/>
      <c r="F341" s="54"/>
      <c r="G341" s="54"/>
      <c r="H341" s="54"/>
      <c r="I341" s="54"/>
      <c r="J341" s="54"/>
      <c r="K341" s="54"/>
      <c r="L341" s="58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43"/>
      <c r="X341" s="43"/>
      <c r="Y341" s="43"/>
      <c r="Z341" s="43"/>
    </row>
    <row r="342" spans="1:26" ht="15" customHeight="1">
      <c r="A342" s="54"/>
      <c r="B342" s="54"/>
      <c r="C342" s="58"/>
      <c r="D342" s="58"/>
      <c r="E342" s="58"/>
      <c r="F342" s="54"/>
      <c r="G342" s="54"/>
      <c r="H342" s="54"/>
      <c r="I342" s="54"/>
      <c r="J342" s="54"/>
      <c r="K342" s="54"/>
      <c r="L342" s="58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43"/>
      <c r="X342" s="43"/>
      <c r="Y342" s="43"/>
      <c r="Z342" s="43"/>
    </row>
    <row r="343" spans="1:26" ht="15" customHeight="1">
      <c r="A343" s="54"/>
      <c r="B343" s="54"/>
      <c r="C343" s="58"/>
      <c r="D343" s="58"/>
      <c r="E343" s="58"/>
      <c r="F343" s="54"/>
      <c r="G343" s="54"/>
      <c r="H343" s="54"/>
      <c r="I343" s="54"/>
      <c r="J343" s="54"/>
      <c r="K343" s="54"/>
      <c r="L343" s="58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43"/>
      <c r="X343" s="43"/>
      <c r="Y343" s="43"/>
      <c r="Z343" s="43"/>
    </row>
    <row r="344" spans="1:26" ht="15" customHeight="1">
      <c r="A344" s="54"/>
      <c r="B344" s="54"/>
      <c r="C344" s="58"/>
      <c r="D344" s="58"/>
      <c r="E344" s="58"/>
      <c r="F344" s="54"/>
      <c r="G344" s="54"/>
      <c r="H344" s="54"/>
      <c r="I344" s="54"/>
      <c r="J344" s="54"/>
      <c r="K344" s="54"/>
      <c r="L344" s="58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43"/>
      <c r="X344" s="43"/>
      <c r="Y344" s="43"/>
      <c r="Z344" s="43"/>
    </row>
    <row r="345" spans="1:26" ht="15" customHeight="1">
      <c r="A345" s="54"/>
      <c r="B345" s="54"/>
      <c r="C345" s="58"/>
      <c r="D345" s="58"/>
      <c r="E345" s="58"/>
      <c r="F345" s="54"/>
      <c r="G345" s="54"/>
      <c r="H345" s="54"/>
      <c r="I345" s="54"/>
      <c r="J345" s="54"/>
      <c r="K345" s="54"/>
      <c r="L345" s="58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43"/>
      <c r="X345" s="43"/>
      <c r="Y345" s="43"/>
      <c r="Z345" s="43"/>
    </row>
    <row r="346" spans="1:26" ht="15" customHeight="1">
      <c r="A346" s="54"/>
      <c r="B346" s="54"/>
      <c r="C346" s="58"/>
      <c r="D346" s="58"/>
      <c r="E346" s="58"/>
      <c r="F346" s="54"/>
      <c r="G346" s="54"/>
      <c r="H346" s="54"/>
      <c r="I346" s="54"/>
      <c r="J346" s="54"/>
      <c r="K346" s="54"/>
      <c r="L346" s="58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43"/>
      <c r="X346" s="43"/>
      <c r="Y346" s="43"/>
      <c r="Z346" s="43"/>
    </row>
    <row r="347" spans="1:26" ht="15" customHeight="1">
      <c r="A347" s="54"/>
      <c r="B347" s="54"/>
      <c r="C347" s="58"/>
      <c r="D347" s="58"/>
      <c r="E347" s="58"/>
      <c r="F347" s="54"/>
      <c r="G347" s="54"/>
      <c r="H347" s="54"/>
      <c r="I347" s="54"/>
      <c r="J347" s="54"/>
      <c r="K347" s="54"/>
      <c r="L347" s="58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43"/>
      <c r="X347" s="43"/>
      <c r="Y347" s="43"/>
      <c r="Z347" s="43"/>
    </row>
    <row r="348" spans="1:26" ht="15" customHeight="1">
      <c r="A348" s="54"/>
      <c r="B348" s="54"/>
      <c r="C348" s="58"/>
      <c r="D348" s="58"/>
      <c r="E348" s="58"/>
      <c r="F348" s="54"/>
      <c r="G348" s="54"/>
      <c r="H348" s="54"/>
      <c r="I348" s="54"/>
      <c r="J348" s="54"/>
      <c r="K348" s="54"/>
      <c r="L348" s="58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43"/>
      <c r="X348" s="43"/>
      <c r="Y348" s="43"/>
      <c r="Z348" s="43"/>
    </row>
    <row r="349" spans="1:26" ht="15" customHeight="1">
      <c r="A349" s="54"/>
      <c r="B349" s="54"/>
      <c r="C349" s="58"/>
      <c r="D349" s="58"/>
      <c r="E349" s="58"/>
      <c r="F349" s="54"/>
      <c r="G349" s="54"/>
      <c r="H349" s="54"/>
      <c r="I349" s="54"/>
      <c r="J349" s="54"/>
      <c r="K349" s="54"/>
      <c r="L349" s="58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43"/>
      <c r="X349" s="43"/>
      <c r="Y349" s="43"/>
      <c r="Z349" s="43"/>
    </row>
    <row r="350" spans="1:26" ht="15" customHeight="1">
      <c r="A350" s="54"/>
      <c r="B350" s="54"/>
      <c r="C350" s="58"/>
      <c r="D350" s="58"/>
      <c r="E350" s="58"/>
      <c r="F350" s="54"/>
      <c r="G350" s="54"/>
      <c r="H350" s="54"/>
      <c r="I350" s="54"/>
      <c r="J350" s="54"/>
      <c r="K350" s="54"/>
      <c r="L350" s="58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43"/>
      <c r="X350" s="43"/>
      <c r="Y350" s="43"/>
      <c r="Z350" s="43"/>
    </row>
    <row r="351" spans="1:26" ht="15" customHeight="1">
      <c r="A351" s="54"/>
      <c r="B351" s="54"/>
      <c r="C351" s="58"/>
      <c r="D351" s="58"/>
      <c r="E351" s="58"/>
      <c r="F351" s="54"/>
      <c r="G351" s="54"/>
      <c r="H351" s="54"/>
      <c r="I351" s="54"/>
      <c r="J351" s="54"/>
      <c r="K351" s="54"/>
      <c r="L351" s="58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43"/>
      <c r="X351" s="43"/>
      <c r="Y351" s="43"/>
      <c r="Z351" s="43"/>
    </row>
    <row r="352" spans="1:26" ht="15" customHeight="1">
      <c r="A352" s="54"/>
      <c r="B352" s="54"/>
      <c r="C352" s="58"/>
      <c r="D352" s="58"/>
      <c r="E352" s="58"/>
      <c r="F352" s="54"/>
      <c r="G352" s="54"/>
      <c r="H352" s="54"/>
      <c r="I352" s="54"/>
      <c r="J352" s="54"/>
      <c r="K352" s="54"/>
      <c r="L352" s="58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43"/>
      <c r="X352" s="43"/>
      <c r="Y352" s="43"/>
      <c r="Z352" s="43"/>
    </row>
    <row r="353" spans="1:26" ht="15" customHeight="1">
      <c r="A353" s="54"/>
      <c r="B353" s="54"/>
      <c r="C353" s="58"/>
      <c r="D353" s="58"/>
      <c r="E353" s="58"/>
      <c r="F353" s="54"/>
      <c r="G353" s="54"/>
      <c r="H353" s="54"/>
      <c r="I353" s="54"/>
      <c r="J353" s="54"/>
      <c r="K353" s="54"/>
      <c r="L353" s="58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43"/>
      <c r="X353" s="43"/>
      <c r="Y353" s="43"/>
      <c r="Z353" s="43"/>
    </row>
    <row r="354" spans="1:26" ht="15" customHeight="1">
      <c r="A354" s="54"/>
      <c r="B354" s="54"/>
      <c r="C354" s="58"/>
      <c r="D354" s="58"/>
      <c r="E354" s="58"/>
      <c r="F354" s="54"/>
      <c r="G354" s="54"/>
      <c r="H354" s="54"/>
      <c r="I354" s="54"/>
      <c r="J354" s="54"/>
      <c r="K354" s="54"/>
      <c r="L354" s="58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43"/>
      <c r="X354" s="43"/>
      <c r="Y354" s="43"/>
      <c r="Z354" s="43"/>
    </row>
    <row r="355" spans="1:26" ht="15" customHeight="1">
      <c r="A355" s="54"/>
      <c r="B355" s="54"/>
      <c r="C355" s="58"/>
      <c r="D355" s="58"/>
      <c r="E355" s="58"/>
      <c r="F355" s="54"/>
      <c r="G355" s="54"/>
      <c r="H355" s="54"/>
      <c r="I355" s="54"/>
      <c r="J355" s="54"/>
      <c r="K355" s="54"/>
      <c r="L355" s="58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43"/>
      <c r="X355" s="43"/>
      <c r="Y355" s="43"/>
      <c r="Z355" s="43"/>
    </row>
    <row r="356" spans="1:26" ht="15" customHeight="1">
      <c r="A356" s="54"/>
      <c r="B356" s="54"/>
      <c r="C356" s="58"/>
      <c r="D356" s="58"/>
      <c r="E356" s="58"/>
      <c r="F356" s="54"/>
      <c r="G356" s="54"/>
      <c r="H356" s="54"/>
      <c r="I356" s="54"/>
      <c r="J356" s="43"/>
      <c r="K356" s="54"/>
      <c r="L356" s="58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43"/>
      <c r="X356" s="43"/>
      <c r="Y356" s="43"/>
      <c r="Z356" s="43"/>
    </row>
    <row r="357" spans="1:26" ht="15" customHeight="1">
      <c r="A357" s="54"/>
      <c r="B357" s="54"/>
      <c r="C357" s="58"/>
      <c r="D357" s="58"/>
      <c r="E357" s="58"/>
      <c r="F357" s="54"/>
      <c r="G357" s="54"/>
      <c r="H357" s="54"/>
      <c r="I357" s="54"/>
      <c r="J357" s="43"/>
      <c r="K357" s="54"/>
      <c r="L357" s="58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43"/>
      <c r="X357" s="43"/>
      <c r="Y357" s="43"/>
      <c r="Z357" s="43"/>
    </row>
    <row r="358" spans="1:26" ht="15" customHeight="1">
      <c r="A358" s="54"/>
      <c r="B358" s="54"/>
      <c r="C358" s="58"/>
      <c r="D358" s="58"/>
      <c r="E358" s="58"/>
      <c r="F358" s="54"/>
      <c r="G358" s="54"/>
      <c r="H358" s="54"/>
      <c r="I358" s="54"/>
      <c r="J358" s="43"/>
      <c r="K358" s="54"/>
      <c r="L358" s="58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43"/>
      <c r="X358" s="43"/>
      <c r="Y358" s="43"/>
      <c r="Z358" s="43"/>
    </row>
    <row r="359" spans="1:26" ht="15" customHeight="1">
      <c r="A359" s="54"/>
      <c r="B359" s="54"/>
      <c r="C359" s="58"/>
      <c r="D359" s="58"/>
      <c r="E359" s="58"/>
      <c r="F359" s="54"/>
      <c r="G359" s="54"/>
      <c r="H359" s="54"/>
      <c r="I359" s="54"/>
      <c r="J359" s="43"/>
      <c r="K359" s="54"/>
      <c r="L359" s="58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43"/>
      <c r="X359" s="43"/>
      <c r="Y359" s="43"/>
      <c r="Z359" s="43"/>
    </row>
    <row r="360" spans="1:26" ht="15.75" customHeight="1">
      <c r="A360" s="43"/>
      <c r="B360" s="43"/>
      <c r="C360" s="44"/>
      <c r="D360" s="44"/>
      <c r="E360" s="44"/>
      <c r="F360" s="43"/>
      <c r="G360" s="43"/>
      <c r="H360" s="43"/>
      <c r="I360" s="43"/>
      <c r="J360" s="43"/>
      <c r="K360" s="43"/>
      <c r="L360" s="44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>
      <c r="A361" s="43"/>
      <c r="B361" s="43"/>
      <c r="C361" s="44"/>
      <c r="D361" s="44"/>
      <c r="E361" s="44"/>
      <c r="F361" s="43"/>
      <c r="G361" s="43"/>
      <c r="H361" s="43"/>
      <c r="I361" s="43"/>
      <c r="J361" s="43"/>
      <c r="K361" s="43"/>
      <c r="L361" s="44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>
      <c r="A362" s="43"/>
      <c r="B362" s="43"/>
      <c r="C362" s="44"/>
      <c r="D362" s="44"/>
      <c r="E362" s="44"/>
      <c r="F362" s="43"/>
      <c r="G362" s="43"/>
      <c r="H362" s="43"/>
      <c r="I362" s="43"/>
      <c r="J362" s="43"/>
      <c r="K362" s="43"/>
      <c r="L362" s="44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>
      <c r="A363" s="43"/>
      <c r="B363" s="43"/>
      <c r="C363" s="44"/>
      <c r="D363" s="44"/>
      <c r="E363" s="44"/>
      <c r="F363" s="43"/>
      <c r="G363" s="43"/>
      <c r="H363" s="43"/>
      <c r="I363" s="43"/>
      <c r="J363" s="43"/>
      <c r="K363" s="43"/>
      <c r="L363" s="44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>
      <c r="A364" s="43"/>
      <c r="B364" s="43"/>
      <c r="C364" s="44"/>
      <c r="D364" s="44"/>
      <c r="E364" s="44"/>
      <c r="F364" s="43"/>
      <c r="G364" s="43"/>
      <c r="H364" s="43"/>
      <c r="I364" s="43"/>
      <c r="J364" s="43"/>
      <c r="K364" s="43"/>
      <c r="L364" s="44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>
      <c r="A365" s="43"/>
      <c r="B365" s="43"/>
      <c r="C365" s="44"/>
      <c r="D365" s="44"/>
      <c r="E365" s="44"/>
      <c r="F365" s="43"/>
      <c r="G365" s="43"/>
      <c r="H365" s="43"/>
      <c r="I365" s="43"/>
      <c r="J365" s="43"/>
      <c r="K365" s="43"/>
      <c r="L365" s="44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>
      <c r="A366" s="43"/>
      <c r="B366" s="43"/>
      <c r="C366" s="44"/>
      <c r="D366" s="44"/>
      <c r="E366" s="44"/>
      <c r="F366" s="43"/>
      <c r="G366" s="43"/>
      <c r="H366" s="43"/>
      <c r="I366" s="43"/>
      <c r="J366" s="43"/>
      <c r="K366" s="43"/>
      <c r="L366" s="44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>
      <c r="A367" s="43"/>
      <c r="B367" s="43"/>
      <c r="C367" s="44"/>
      <c r="D367" s="44"/>
      <c r="E367" s="44"/>
      <c r="F367" s="43"/>
      <c r="G367" s="43"/>
      <c r="H367" s="43"/>
      <c r="I367" s="43"/>
      <c r="J367" s="43"/>
      <c r="K367" s="43"/>
      <c r="L367" s="44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>
      <c r="A368" s="43"/>
      <c r="B368" s="43"/>
      <c r="C368" s="44"/>
      <c r="D368" s="44"/>
      <c r="E368" s="44"/>
      <c r="F368" s="43"/>
      <c r="G368" s="43"/>
      <c r="H368" s="43"/>
      <c r="I368" s="43"/>
      <c r="J368" s="43"/>
      <c r="K368" s="43"/>
      <c r="L368" s="44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>
      <c r="A369" s="43"/>
      <c r="B369" s="43"/>
      <c r="C369" s="44"/>
      <c r="D369" s="44"/>
      <c r="E369" s="44"/>
      <c r="F369" s="43"/>
      <c r="G369" s="43"/>
      <c r="H369" s="43"/>
      <c r="I369" s="43"/>
      <c r="J369" s="43"/>
      <c r="K369" s="43"/>
      <c r="L369" s="44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>
      <c r="A370" s="43"/>
      <c r="B370" s="43"/>
      <c r="C370" s="44"/>
      <c r="D370" s="44"/>
      <c r="E370" s="44"/>
      <c r="F370" s="43"/>
      <c r="G370" s="43"/>
      <c r="H370" s="43"/>
      <c r="I370" s="43"/>
      <c r="J370" s="43"/>
      <c r="K370" s="43"/>
      <c r="L370" s="44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>
      <c r="A371" s="43"/>
      <c r="B371" s="43"/>
      <c r="C371" s="44"/>
      <c r="D371" s="44"/>
      <c r="E371" s="44"/>
      <c r="F371" s="43"/>
      <c r="G371" s="43"/>
      <c r="H371" s="43"/>
      <c r="I371" s="43"/>
      <c r="J371" s="43"/>
      <c r="K371" s="43"/>
      <c r="L371" s="44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>
      <c r="A372" s="43"/>
      <c r="B372" s="43"/>
      <c r="C372" s="44"/>
      <c r="D372" s="44"/>
      <c r="E372" s="44"/>
      <c r="F372" s="43"/>
      <c r="G372" s="43"/>
      <c r="H372" s="43"/>
      <c r="I372" s="43"/>
      <c r="J372" s="43"/>
      <c r="K372" s="43"/>
      <c r="L372" s="44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>
      <c r="A373" s="43"/>
      <c r="B373" s="43"/>
      <c r="C373" s="44"/>
      <c r="D373" s="44"/>
      <c r="E373" s="44"/>
      <c r="F373" s="43"/>
      <c r="G373" s="43"/>
      <c r="H373" s="43"/>
      <c r="I373" s="43"/>
      <c r="J373" s="43"/>
      <c r="K373" s="43"/>
      <c r="L373" s="44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>
      <c r="A374" s="43"/>
      <c r="B374" s="43"/>
      <c r="C374" s="44"/>
      <c r="D374" s="44"/>
      <c r="E374" s="44"/>
      <c r="F374" s="43"/>
      <c r="G374" s="43"/>
      <c r="H374" s="43"/>
      <c r="I374" s="43"/>
      <c r="J374" s="43"/>
      <c r="K374" s="43"/>
      <c r="L374" s="44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>
      <c r="A375" s="43"/>
      <c r="B375" s="43"/>
      <c r="C375" s="44"/>
      <c r="D375" s="44"/>
      <c r="E375" s="44"/>
      <c r="F375" s="43"/>
      <c r="G375" s="43"/>
      <c r="H375" s="43"/>
      <c r="I375" s="43"/>
      <c r="J375" s="43"/>
      <c r="K375" s="43"/>
      <c r="L375" s="44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>
      <c r="A376" s="43"/>
      <c r="B376" s="43"/>
      <c r="C376" s="44"/>
      <c r="D376" s="44"/>
      <c r="E376" s="44"/>
      <c r="F376" s="43"/>
      <c r="G376" s="43"/>
      <c r="H376" s="43"/>
      <c r="I376" s="43"/>
      <c r="J376" s="43"/>
      <c r="K376" s="43"/>
      <c r="L376" s="44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>
      <c r="A377" s="43"/>
      <c r="B377" s="43"/>
      <c r="C377" s="44"/>
      <c r="D377" s="44"/>
      <c r="E377" s="44"/>
      <c r="F377" s="43"/>
      <c r="G377" s="43"/>
      <c r="H377" s="43"/>
      <c r="I377" s="43"/>
      <c r="J377" s="43"/>
      <c r="K377" s="43"/>
      <c r="L377" s="44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>
      <c r="A378" s="43"/>
      <c r="B378" s="43"/>
      <c r="C378" s="44"/>
      <c r="D378" s="44"/>
      <c r="E378" s="44"/>
      <c r="F378" s="43"/>
      <c r="G378" s="43"/>
      <c r="H378" s="43"/>
      <c r="I378" s="43"/>
      <c r="J378" s="43"/>
      <c r="K378" s="43"/>
      <c r="L378" s="44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>
      <c r="A379" s="43"/>
      <c r="B379" s="43"/>
      <c r="C379" s="44"/>
      <c r="D379" s="44"/>
      <c r="E379" s="44"/>
      <c r="F379" s="43"/>
      <c r="G379" s="43"/>
      <c r="H379" s="43"/>
      <c r="I379" s="43"/>
      <c r="J379" s="43"/>
      <c r="K379" s="43"/>
      <c r="L379" s="44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>
      <c r="A380" s="43"/>
      <c r="B380" s="43"/>
      <c r="C380" s="44"/>
      <c r="D380" s="44"/>
      <c r="E380" s="44"/>
      <c r="F380" s="43"/>
      <c r="G380" s="43"/>
      <c r="H380" s="43"/>
      <c r="I380" s="43"/>
      <c r="J380" s="43"/>
      <c r="K380" s="43"/>
      <c r="L380" s="44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>
      <c r="A381" s="43"/>
      <c r="B381" s="43"/>
      <c r="C381" s="44"/>
      <c r="D381" s="44"/>
      <c r="E381" s="44"/>
      <c r="F381" s="43"/>
      <c r="G381" s="43"/>
      <c r="H381" s="43"/>
      <c r="I381" s="43"/>
      <c r="J381" s="43"/>
      <c r="K381" s="43"/>
      <c r="L381" s="44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>
      <c r="A382" s="43"/>
      <c r="B382" s="43"/>
      <c r="C382" s="44"/>
      <c r="D382" s="44"/>
      <c r="E382" s="44"/>
      <c r="F382" s="43"/>
      <c r="G382" s="43"/>
      <c r="H382" s="43"/>
      <c r="I382" s="43"/>
      <c r="J382" s="43"/>
      <c r="K382" s="43"/>
      <c r="L382" s="44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>
      <c r="A383" s="43"/>
      <c r="B383" s="43"/>
      <c r="C383" s="44"/>
      <c r="D383" s="44"/>
      <c r="E383" s="44"/>
      <c r="F383" s="43"/>
      <c r="G383" s="43"/>
      <c r="H383" s="43"/>
      <c r="I383" s="43"/>
      <c r="J383" s="43"/>
      <c r="K383" s="43"/>
      <c r="L383" s="44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>
      <c r="A384" s="43"/>
      <c r="B384" s="43"/>
      <c r="C384" s="44"/>
      <c r="D384" s="44"/>
      <c r="E384" s="44"/>
      <c r="F384" s="43"/>
      <c r="G384" s="43"/>
      <c r="H384" s="43"/>
      <c r="I384" s="43"/>
      <c r="J384" s="43"/>
      <c r="K384" s="43"/>
      <c r="L384" s="44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>
      <c r="A385" s="43"/>
      <c r="B385" s="43"/>
      <c r="C385" s="44"/>
      <c r="D385" s="44"/>
      <c r="E385" s="44"/>
      <c r="F385" s="43"/>
      <c r="G385" s="43"/>
      <c r="H385" s="43"/>
      <c r="I385" s="43"/>
      <c r="J385" s="43"/>
      <c r="K385" s="43"/>
      <c r="L385" s="44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>
      <c r="A386" s="43"/>
      <c r="B386" s="43"/>
      <c r="C386" s="44"/>
      <c r="D386" s="44"/>
      <c r="E386" s="44"/>
      <c r="F386" s="43"/>
      <c r="G386" s="43"/>
      <c r="H386" s="43"/>
      <c r="I386" s="43"/>
      <c r="J386" s="43"/>
      <c r="K386" s="43"/>
      <c r="L386" s="44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>
      <c r="A387" s="43"/>
      <c r="B387" s="43"/>
      <c r="C387" s="44"/>
      <c r="D387" s="44"/>
      <c r="E387" s="44"/>
      <c r="F387" s="43"/>
      <c r="G387" s="43"/>
      <c r="H387" s="43"/>
      <c r="I387" s="43"/>
      <c r="J387" s="43"/>
      <c r="K387" s="43"/>
      <c r="L387" s="44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>
      <c r="A388" s="43"/>
      <c r="B388" s="43"/>
      <c r="C388" s="44"/>
      <c r="D388" s="44"/>
      <c r="E388" s="44"/>
      <c r="F388" s="43"/>
      <c r="G388" s="43"/>
      <c r="H388" s="43"/>
      <c r="I388" s="43"/>
      <c r="J388" s="43"/>
      <c r="K388" s="43"/>
      <c r="L388" s="44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>
      <c r="A389" s="43"/>
      <c r="B389" s="43"/>
      <c r="C389" s="44"/>
      <c r="D389" s="44"/>
      <c r="E389" s="44"/>
      <c r="F389" s="43"/>
      <c r="G389" s="43"/>
      <c r="H389" s="43"/>
      <c r="I389" s="43"/>
      <c r="J389" s="43"/>
      <c r="K389" s="43"/>
      <c r="L389" s="44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>
      <c r="A390" s="43"/>
      <c r="B390" s="43"/>
      <c r="C390" s="44"/>
      <c r="D390" s="44"/>
      <c r="E390" s="44"/>
      <c r="F390" s="43"/>
      <c r="G390" s="43"/>
      <c r="H390" s="43"/>
      <c r="I390" s="43"/>
      <c r="J390" s="43"/>
      <c r="K390" s="43"/>
      <c r="L390" s="44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>
      <c r="A391" s="43"/>
      <c r="B391" s="43"/>
      <c r="C391" s="44"/>
      <c r="D391" s="44"/>
      <c r="E391" s="44"/>
      <c r="F391" s="43"/>
      <c r="G391" s="43"/>
      <c r="H391" s="43"/>
      <c r="I391" s="43"/>
      <c r="J391" s="43"/>
      <c r="K391" s="43"/>
      <c r="L391" s="44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>
      <c r="A392" s="43"/>
      <c r="B392" s="43"/>
      <c r="C392" s="44"/>
      <c r="D392" s="44"/>
      <c r="E392" s="44"/>
      <c r="F392" s="43"/>
      <c r="G392" s="43"/>
      <c r="H392" s="43"/>
      <c r="I392" s="43"/>
      <c r="J392" s="43"/>
      <c r="K392" s="43"/>
      <c r="L392" s="44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>
      <c r="A393" s="43"/>
      <c r="B393" s="43"/>
      <c r="C393" s="44"/>
      <c r="D393" s="44"/>
      <c r="E393" s="44"/>
      <c r="F393" s="43"/>
      <c r="G393" s="43"/>
      <c r="H393" s="43"/>
      <c r="I393" s="43"/>
      <c r="J393" s="43"/>
      <c r="K393" s="43"/>
      <c r="L393" s="44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>
      <c r="A394" s="43"/>
      <c r="B394" s="43"/>
      <c r="C394" s="44"/>
      <c r="D394" s="44"/>
      <c r="E394" s="44"/>
      <c r="F394" s="43"/>
      <c r="G394" s="43"/>
      <c r="H394" s="43"/>
      <c r="I394" s="43"/>
      <c r="J394" s="43"/>
      <c r="K394" s="43"/>
      <c r="L394" s="44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>
      <c r="A395" s="43"/>
      <c r="B395" s="43"/>
      <c r="C395" s="44"/>
      <c r="D395" s="44"/>
      <c r="E395" s="44"/>
      <c r="F395" s="43"/>
      <c r="G395" s="43"/>
      <c r="H395" s="43"/>
      <c r="I395" s="43"/>
      <c r="J395" s="43"/>
      <c r="K395" s="43"/>
      <c r="L395" s="44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>
      <c r="A396" s="43"/>
      <c r="B396" s="43"/>
      <c r="C396" s="44"/>
      <c r="D396" s="44"/>
      <c r="E396" s="44"/>
      <c r="F396" s="43"/>
      <c r="G396" s="43"/>
      <c r="H396" s="43"/>
      <c r="I396" s="43"/>
      <c r="J396" s="43"/>
      <c r="K396" s="43"/>
      <c r="L396" s="44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>
      <c r="A397" s="43"/>
      <c r="B397" s="43"/>
      <c r="C397" s="44"/>
      <c r="D397" s="44"/>
      <c r="E397" s="44"/>
      <c r="F397" s="43"/>
      <c r="G397" s="43"/>
      <c r="H397" s="43"/>
      <c r="I397" s="43"/>
      <c r="J397" s="43"/>
      <c r="K397" s="43"/>
      <c r="L397" s="44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>
      <c r="A398" s="43"/>
      <c r="B398" s="43"/>
      <c r="C398" s="44"/>
      <c r="D398" s="44"/>
      <c r="E398" s="44"/>
      <c r="F398" s="43"/>
      <c r="G398" s="43"/>
      <c r="H398" s="43"/>
      <c r="I398" s="43"/>
      <c r="J398" s="43"/>
      <c r="K398" s="43"/>
      <c r="L398" s="44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>
      <c r="A399" s="43"/>
      <c r="B399" s="43"/>
      <c r="C399" s="44"/>
      <c r="D399" s="44"/>
      <c r="E399" s="44"/>
      <c r="F399" s="43"/>
      <c r="G399" s="43"/>
      <c r="H399" s="43"/>
      <c r="I399" s="43"/>
      <c r="J399" s="43"/>
      <c r="K399" s="43"/>
      <c r="L399" s="44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>
      <c r="A400" s="43"/>
      <c r="B400" s="43"/>
      <c r="C400" s="44"/>
      <c r="D400" s="44"/>
      <c r="E400" s="44"/>
      <c r="F400" s="43"/>
      <c r="G400" s="43"/>
      <c r="H400" s="43"/>
      <c r="I400" s="43"/>
      <c r="J400" s="43"/>
      <c r="K400" s="43"/>
      <c r="L400" s="44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>
      <c r="A401" s="43"/>
      <c r="B401" s="43"/>
      <c r="C401" s="44"/>
      <c r="D401" s="44"/>
      <c r="E401" s="44"/>
      <c r="F401" s="43"/>
      <c r="G401" s="43"/>
      <c r="H401" s="43"/>
      <c r="I401" s="43"/>
      <c r="J401" s="43"/>
      <c r="K401" s="43"/>
      <c r="L401" s="44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>
      <c r="A402" s="43"/>
      <c r="B402" s="43"/>
      <c r="C402" s="44"/>
      <c r="D402" s="44"/>
      <c r="E402" s="44"/>
      <c r="F402" s="43"/>
      <c r="G402" s="43"/>
      <c r="H402" s="43"/>
      <c r="I402" s="43"/>
      <c r="J402" s="43"/>
      <c r="K402" s="43"/>
      <c r="L402" s="44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>
      <c r="A403" s="43"/>
      <c r="B403" s="43"/>
      <c r="C403" s="44"/>
      <c r="D403" s="44"/>
      <c r="E403" s="44"/>
      <c r="F403" s="43"/>
      <c r="G403" s="43"/>
      <c r="H403" s="43"/>
      <c r="I403" s="43"/>
      <c r="J403" s="43"/>
      <c r="K403" s="43"/>
      <c r="L403" s="44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>
      <c r="A404" s="43"/>
      <c r="B404" s="43"/>
      <c r="C404" s="44"/>
      <c r="D404" s="44"/>
      <c r="E404" s="44"/>
      <c r="F404" s="43"/>
      <c r="G404" s="43"/>
      <c r="H404" s="43"/>
      <c r="I404" s="43"/>
      <c r="J404" s="43"/>
      <c r="K404" s="43"/>
      <c r="L404" s="44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>
      <c r="A405" s="43"/>
      <c r="B405" s="43"/>
      <c r="C405" s="44"/>
      <c r="D405" s="44"/>
      <c r="E405" s="44"/>
      <c r="F405" s="43"/>
      <c r="G405" s="43"/>
      <c r="H405" s="43"/>
      <c r="I405" s="43"/>
      <c r="J405" s="43"/>
      <c r="K405" s="43"/>
      <c r="L405" s="44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>
      <c r="A406" s="43"/>
      <c r="B406" s="43"/>
      <c r="C406" s="44"/>
      <c r="D406" s="44"/>
      <c r="E406" s="44"/>
      <c r="F406" s="43"/>
      <c r="G406" s="43"/>
      <c r="H406" s="43"/>
      <c r="I406" s="43"/>
      <c r="J406" s="43"/>
      <c r="K406" s="43"/>
      <c r="L406" s="44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>
      <c r="A407" s="43"/>
      <c r="B407" s="43"/>
      <c r="C407" s="44"/>
      <c r="D407" s="44"/>
      <c r="E407" s="44"/>
      <c r="F407" s="43"/>
      <c r="G407" s="43"/>
      <c r="H407" s="43"/>
      <c r="I407" s="43"/>
      <c r="J407" s="43"/>
      <c r="K407" s="43"/>
      <c r="L407" s="44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>
      <c r="A408" s="43"/>
      <c r="B408" s="43"/>
      <c r="C408" s="44"/>
      <c r="D408" s="44"/>
      <c r="E408" s="44"/>
      <c r="F408" s="43"/>
      <c r="G408" s="43"/>
      <c r="H408" s="43"/>
      <c r="I408" s="43"/>
      <c r="J408" s="43"/>
      <c r="K408" s="43"/>
      <c r="L408" s="44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>
      <c r="A409" s="43"/>
      <c r="B409" s="43"/>
      <c r="C409" s="44"/>
      <c r="D409" s="44"/>
      <c r="E409" s="44"/>
      <c r="F409" s="43"/>
      <c r="G409" s="43"/>
      <c r="H409" s="43"/>
      <c r="I409" s="43"/>
      <c r="J409" s="43"/>
      <c r="K409" s="43"/>
      <c r="L409" s="44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>
      <c r="A410" s="43"/>
      <c r="B410" s="43"/>
      <c r="C410" s="44"/>
      <c r="D410" s="44"/>
      <c r="E410" s="44"/>
      <c r="F410" s="43"/>
      <c r="G410" s="43"/>
      <c r="H410" s="43"/>
      <c r="I410" s="43"/>
      <c r="J410" s="43"/>
      <c r="K410" s="43"/>
      <c r="L410" s="44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>
      <c r="A411" s="43"/>
      <c r="B411" s="43"/>
      <c r="C411" s="44"/>
      <c r="D411" s="44"/>
      <c r="E411" s="44"/>
      <c r="F411" s="43"/>
      <c r="G411" s="43"/>
      <c r="H411" s="43"/>
      <c r="I411" s="43"/>
      <c r="J411" s="43"/>
      <c r="K411" s="43"/>
      <c r="L411" s="44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>
      <c r="A412" s="43"/>
      <c r="B412" s="43"/>
      <c r="C412" s="44"/>
      <c r="D412" s="44"/>
      <c r="E412" s="44"/>
      <c r="F412" s="43"/>
      <c r="G412" s="43"/>
      <c r="H412" s="43"/>
      <c r="I412" s="43"/>
      <c r="J412" s="43"/>
      <c r="K412" s="43"/>
      <c r="L412" s="44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>
      <c r="A413" s="43"/>
      <c r="B413" s="43"/>
      <c r="C413" s="44"/>
      <c r="D413" s="44"/>
      <c r="E413" s="44"/>
      <c r="F413" s="43"/>
      <c r="G413" s="43"/>
      <c r="H413" s="43"/>
      <c r="I413" s="43"/>
      <c r="J413" s="43"/>
      <c r="K413" s="43"/>
      <c r="L413" s="44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>
      <c r="A414" s="43"/>
      <c r="B414" s="43"/>
      <c r="C414" s="44"/>
      <c r="D414" s="44"/>
      <c r="E414" s="44"/>
      <c r="F414" s="43"/>
      <c r="G414" s="43"/>
      <c r="H414" s="43"/>
      <c r="I414" s="43"/>
      <c r="J414" s="43"/>
      <c r="K414" s="43"/>
      <c r="L414" s="44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>
      <c r="A415" s="43"/>
      <c r="B415" s="43"/>
      <c r="C415" s="44"/>
      <c r="D415" s="44"/>
      <c r="E415" s="44"/>
      <c r="F415" s="43"/>
      <c r="G415" s="43"/>
      <c r="H415" s="43"/>
      <c r="I415" s="43"/>
      <c r="J415" s="43"/>
      <c r="K415" s="43"/>
      <c r="L415" s="44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>
      <c r="A416" s="43"/>
      <c r="B416" s="43"/>
      <c r="C416" s="44"/>
      <c r="D416" s="44"/>
      <c r="E416" s="44"/>
      <c r="F416" s="43"/>
      <c r="G416" s="43"/>
      <c r="H416" s="43"/>
      <c r="I416" s="43"/>
      <c r="J416" s="43"/>
      <c r="K416" s="43"/>
      <c r="L416" s="44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>
      <c r="A417" s="43"/>
      <c r="B417" s="43"/>
      <c r="C417" s="44"/>
      <c r="D417" s="44"/>
      <c r="E417" s="44"/>
      <c r="F417" s="43"/>
      <c r="G417" s="43"/>
      <c r="H417" s="43"/>
      <c r="I417" s="43"/>
      <c r="J417" s="43"/>
      <c r="K417" s="43"/>
      <c r="L417" s="44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>
      <c r="A418" s="43"/>
      <c r="B418" s="43"/>
      <c r="C418" s="44"/>
      <c r="D418" s="44"/>
      <c r="E418" s="44"/>
      <c r="F418" s="43"/>
      <c r="G418" s="43"/>
      <c r="H418" s="43"/>
      <c r="I418" s="43"/>
      <c r="J418" s="43"/>
      <c r="K418" s="43"/>
      <c r="L418" s="44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>
      <c r="A419" s="43"/>
      <c r="B419" s="43"/>
      <c r="C419" s="44"/>
      <c r="D419" s="44"/>
      <c r="E419" s="44"/>
      <c r="F419" s="43"/>
      <c r="G419" s="43"/>
      <c r="H419" s="43"/>
      <c r="I419" s="43"/>
      <c r="J419" s="43"/>
      <c r="K419" s="43"/>
      <c r="L419" s="44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>
      <c r="A420" s="43"/>
      <c r="B420" s="43"/>
      <c r="C420" s="44"/>
      <c r="D420" s="44"/>
      <c r="E420" s="44"/>
      <c r="F420" s="43"/>
      <c r="G420" s="43"/>
      <c r="H420" s="43"/>
      <c r="I420" s="43"/>
      <c r="J420" s="43"/>
      <c r="K420" s="43"/>
      <c r="L420" s="44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>
      <c r="A421" s="43"/>
      <c r="B421" s="43"/>
      <c r="C421" s="44"/>
      <c r="D421" s="44"/>
      <c r="E421" s="44"/>
      <c r="F421" s="43"/>
      <c r="G421" s="43"/>
      <c r="H421" s="43"/>
      <c r="I421" s="43"/>
      <c r="J421" s="43"/>
      <c r="K421" s="43"/>
      <c r="L421" s="44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>
      <c r="A422" s="43"/>
      <c r="B422" s="43"/>
      <c r="C422" s="44"/>
      <c r="D422" s="44"/>
      <c r="E422" s="44"/>
      <c r="F422" s="43"/>
      <c r="G422" s="43"/>
      <c r="H422" s="43"/>
      <c r="I422" s="43"/>
      <c r="J422" s="43"/>
      <c r="K422" s="43"/>
      <c r="L422" s="44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>
      <c r="A423" s="43"/>
      <c r="B423" s="43"/>
      <c r="C423" s="44"/>
      <c r="D423" s="44"/>
      <c r="E423" s="44"/>
      <c r="F423" s="43"/>
      <c r="G423" s="43"/>
      <c r="H423" s="43"/>
      <c r="I423" s="43"/>
      <c r="J423" s="43"/>
      <c r="K423" s="43"/>
      <c r="L423" s="44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>
      <c r="A424" s="43"/>
      <c r="B424" s="43"/>
      <c r="C424" s="44"/>
      <c r="D424" s="44"/>
      <c r="E424" s="44"/>
      <c r="F424" s="43"/>
      <c r="G424" s="43"/>
      <c r="H424" s="43"/>
      <c r="I424" s="43"/>
      <c r="J424" s="43"/>
      <c r="K424" s="43"/>
      <c r="L424" s="44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>
      <c r="A425" s="43"/>
      <c r="B425" s="43"/>
      <c r="C425" s="44"/>
      <c r="D425" s="44"/>
      <c r="E425" s="44"/>
      <c r="F425" s="43"/>
      <c r="G425" s="43"/>
      <c r="H425" s="43"/>
      <c r="I425" s="43"/>
      <c r="J425" s="43"/>
      <c r="K425" s="43"/>
      <c r="L425" s="44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>
      <c r="A426" s="43"/>
      <c r="B426" s="43"/>
      <c r="C426" s="44"/>
      <c r="D426" s="44"/>
      <c r="E426" s="44"/>
      <c r="F426" s="43"/>
      <c r="G426" s="43"/>
      <c r="H426" s="43"/>
      <c r="I426" s="43"/>
      <c r="J426" s="43"/>
      <c r="K426" s="43"/>
      <c r="L426" s="44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>
      <c r="A427" s="43"/>
      <c r="B427" s="43"/>
      <c r="C427" s="44"/>
      <c r="D427" s="44"/>
      <c r="E427" s="44"/>
      <c r="F427" s="43"/>
      <c r="G427" s="43"/>
      <c r="H427" s="43"/>
      <c r="I427" s="43"/>
      <c r="J427" s="43"/>
      <c r="K427" s="43"/>
      <c r="L427" s="44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>
      <c r="A428" s="43"/>
      <c r="B428" s="43"/>
      <c r="C428" s="44"/>
      <c r="D428" s="44"/>
      <c r="E428" s="44"/>
      <c r="F428" s="43"/>
      <c r="G428" s="43"/>
      <c r="H428" s="43"/>
      <c r="I428" s="43"/>
      <c r="J428" s="43"/>
      <c r="K428" s="43"/>
      <c r="L428" s="44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>
      <c r="A429" s="43"/>
      <c r="B429" s="43"/>
      <c r="C429" s="44"/>
      <c r="D429" s="44"/>
      <c r="E429" s="44"/>
      <c r="F429" s="43"/>
      <c r="G429" s="43"/>
      <c r="H429" s="43"/>
      <c r="I429" s="43"/>
      <c r="J429" s="43"/>
      <c r="K429" s="43"/>
      <c r="L429" s="44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>
      <c r="A430" s="43"/>
      <c r="B430" s="43"/>
      <c r="C430" s="44"/>
      <c r="D430" s="44"/>
      <c r="E430" s="44"/>
      <c r="F430" s="43"/>
      <c r="G430" s="43"/>
      <c r="H430" s="43"/>
      <c r="I430" s="43"/>
      <c r="J430" s="43"/>
      <c r="K430" s="43"/>
      <c r="L430" s="44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>
      <c r="A431" s="43"/>
      <c r="B431" s="43"/>
      <c r="C431" s="44"/>
      <c r="D431" s="44"/>
      <c r="E431" s="44"/>
      <c r="F431" s="43"/>
      <c r="G431" s="43"/>
      <c r="H431" s="43"/>
      <c r="I431" s="43"/>
      <c r="J431" s="43"/>
      <c r="K431" s="43"/>
      <c r="L431" s="44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>
      <c r="A432" s="43"/>
      <c r="B432" s="43"/>
      <c r="C432" s="44"/>
      <c r="D432" s="44"/>
      <c r="E432" s="44"/>
      <c r="F432" s="43"/>
      <c r="G432" s="43"/>
      <c r="H432" s="43"/>
      <c r="I432" s="43"/>
      <c r="J432" s="43"/>
      <c r="K432" s="43"/>
      <c r="L432" s="44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>
      <c r="A433" s="43"/>
      <c r="B433" s="43"/>
      <c r="C433" s="44"/>
      <c r="D433" s="44"/>
      <c r="E433" s="44"/>
      <c r="F433" s="43"/>
      <c r="G433" s="43"/>
      <c r="H433" s="43"/>
      <c r="I433" s="43"/>
      <c r="J433" s="43"/>
      <c r="K433" s="43"/>
      <c r="L433" s="44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>
      <c r="A434" s="43"/>
      <c r="B434" s="43"/>
      <c r="C434" s="44"/>
      <c r="D434" s="44"/>
      <c r="E434" s="44"/>
      <c r="F434" s="43"/>
      <c r="G434" s="43"/>
      <c r="H434" s="43"/>
      <c r="I434" s="43"/>
      <c r="J434" s="43"/>
      <c r="K434" s="43"/>
      <c r="L434" s="44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>
      <c r="A435" s="43"/>
      <c r="B435" s="43"/>
      <c r="C435" s="44"/>
      <c r="D435" s="44"/>
      <c r="E435" s="44"/>
      <c r="F435" s="43"/>
      <c r="G435" s="43"/>
      <c r="H435" s="43"/>
      <c r="I435" s="43"/>
      <c r="J435" s="43"/>
      <c r="K435" s="43"/>
      <c r="L435" s="44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>
      <c r="A436" s="43"/>
      <c r="B436" s="43"/>
      <c r="C436" s="44"/>
      <c r="D436" s="44"/>
      <c r="E436" s="44"/>
      <c r="F436" s="43"/>
      <c r="G436" s="43"/>
      <c r="H436" s="43"/>
      <c r="I436" s="43"/>
      <c r="J436" s="43"/>
      <c r="K436" s="43"/>
      <c r="L436" s="44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>
      <c r="A437" s="43"/>
      <c r="B437" s="43"/>
      <c r="C437" s="44"/>
      <c r="D437" s="44"/>
      <c r="E437" s="44"/>
      <c r="F437" s="43"/>
      <c r="G437" s="43"/>
      <c r="H437" s="43"/>
      <c r="I437" s="43"/>
      <c r="J437" s="43"/>
      <c r="K437" s="43"/>
      <c r="L437" s="44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>
      <c r="A438" s="43"/>
      <c r="B438" s="43"/>
      <c r="C438" s="44"/>
      <c r="D438" s="44"/>
      <c r="E438" s="44"/>
      <c r="F438" s="43"/>
      <c r="G438" s="43"/>
      <c r="H438" s="43"/>
      <c r="I438" s="43"/>
      <c r="J438" s="43"/>
      <c r="K438" s="43"/>
      <c r="L438" s="44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>
      <c r="A439" s="43"/>
      <c r="B439" s="43"/>
      <c r="C439" s="44"/>
      <c r="D439" s="44"/>
      <c r="E439" s="44"/>
      <c r="F439" s="43"/>
      <c r="G439" s="43"/>
      <c r="H439" s="43"/>
      <c r="I439" s="43"/>
      <c r="J439" s="43"/>
      <c r="K439" s="43"/>
      <c r="L439" s="44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>
      <c r="A440" s="43"/>
      <c r="B440" s="43"/>
      <c r="C440" s="44"/>
      <c r="D440" s="44"/>
      <c r="E440" s="44"/>
      <c r="F440" s="43"/>
      <c r="G440" s="43"/>
      <c r="H440" s="43"/>
      <c r="I440" s="43"/>
      <c r="J440" s="43"/>
      <c r="K440" s="43"/>
      <c r="L440" s="44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>
      <c r="A441" s="43"/>
      <c r="B441" s="43"/>
      <c r="C441" s="44"/>
      <c r="D441" s="44"/>
      <c r="E441" s="44"/>
      <c r="F441" s="43"/>
      <c r="G441" s="43"/>
      <c r="H441" s="43"/>
      <c r="I441" s="43"/>
      <c r="J441" s="43"/>
      <c r="K441" s="43"/>
      <c r="L441" s="44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>
      <c r="A442" s="43"/>
      <c r="B442" s="43"/>
      <c r="C442" s="44"/>
      <c r="D442" s="44"/>
      <c r="E442" s="44"/>
      <c r="F442" s="43"/>
      <c r="G442" s="43"/>
      <c r="H442" s="43"/>
      <c r="I442" s="43"/>
      <c r="J442" s="43"/>
      <c r="K442" s="43"/>
      <c r="L442" s="44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>
      <c r="A443" s="43"/>
      <c r="B443" s="43"/>
      <c r="C443" s="44"/>
      <c r="D443" s="44"/>
      <c r="E443" s="44"/>
      <c r="F443" s="43"/>
      <c r="G443" s="43"/>
      <c r="H443" s="43"/>
      <c r="I443" s="43"/>
      <c r="J443" s="43"/>
      <c r="K443" s="43"/>
      <c r="L443" s="44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>
      <c r="A444" s="43"/>
      <c r="B444" s="43"/>
      <c r="C444" s="44"/>
      <c r="D444" s="44"/>
      <c r="E444" s="44"/>
      <c r="F444" s="43"/>
      <c r="G444" s="43"/>
      <c r="H444" s="43"/>
      <c r="I444" s="43"/>
      <c r="J444" s="43"/>
      <c r="K444" s="43"/>
      <c r="L444" s="44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>
      <c r="A445" s="43"/>
      <c r="B445" s="43"/>
      <c r="C445" s="44"/>
      <c r="D445" s="44"/>
      <c r="E445" s="44"/>
      <c r="F445" s="43"/>
      <c r="G445" s="43"/>
      <c r="H445" s="43"/>
      <c r="I445" s="43"/>
      <c r="J445" s="43"/>
      <c r="K445" s="43"/>
      <c r="L445" s="44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>
      <c r="A446" s="43"/>
      <c r="B446" s="43"/>
      <c r="C446" s="44"/>
      <c r="D446" s="44"/>
      <c r="E446" s="44"/>
      <c r="F446" s="43"/>
      <c r="G446" s="43"/>
      <c r="H446" s="43"/>
      <c r="I446" s="43"/>
      <c r="J446" s="43"/>
      <c r="K446" s="43"/>
      <c r="L446" s="44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>
      <c r="A447" s="43"/>
      <c r="B447" s="43"/>
      <c r="C447" s="44"/>
      <c r="D447" s="44"/>
      <c r="E447" s="44"/>
      <c r="F447" s="43"/>
      <c r="G447" s="43"/>
      <c r="H447" s="43"/>
      <c r="I447" s="43"/>
      <c r="J447" s="43"/>
      <c r="K447" s="43"/>
      <c r="L447" s="44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>
      <c r="A448" s="43"/>
      <c r="B448" s="43"/>
      <c r="C448" s="44"/>
      <c r="D448" s="44"/>
      <c r="E448" s="44"/>
      <c r="F448" s="43"/>
      <c r="G448" s="43"/>
      <c r="H448" s="43"/>
      <c r="I448" s="43"/>
      <c r="J448" s="43"/>
      <c r="K448" s="43"/>
      <c r="L448" s="44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>
      <c r="A449" s="43"/>
      <c r="B449" s="43"/>
      <c r="C449" s="44"/>
      <c r="D449" s="44"/>
      <c r="E449" s="44"/>
      <c r="F449" s="43"/>
      <c r="G449" s="43"/>
      <c r="H449" s="43"/>
      <c r="I449" s="43"/>
      <c r="J449" s="43"/>
      <c r="K449" s="43"/>
      <c r="L449" s="44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>
      <c r="A450" s="43"/>
      <c r="B450" s="43"/>
      <c r="C450" s="44"/>
      <c r="D450" s="44"/>
      <c r="E450" s="44"/>
      <c r="F450" s="43"/>
      <c r="G450" s="43"/>
      <c r="H450" s="43"/>
      <c r="I450" s="43"/>
      <c r="J450" s="43"/>
      <c r="K450" s="43"/>
      <c r="L450" s="44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>
      <c r="A451" s="43"/>
      <c r="B451" s="43"/>
      <c r="C451" s="44"/>
      <c r="D451" s="44"/>
      <c r="E451" s="44"/>
      <c r="F451" s="43"/>
      <c r="G451" s="43"/>
      <c r="H451" s="43"/>
      <c r="I451" s="43"/>
      <c r="J451" s="43"/>
      <c r="K451" s="43"/>
      <c r="L451" s="44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>
      <c r="A452" s="43"/>
      <c r="B452" s="43"/>
      <c r="C452" s="44"/>
      <c r="D452" s="44"/>
      <c r="E452" s="44"/>
      <c r="F452" s="43"/>
      <c r="G452" s="43"/>
      <c r="H452" s="43"/>
      <c r="I452" s="43"/>
      <c r="J452" s="43"/>
      <c r="K452" s="43"/>
      <c r="L452" s="44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>
      <c r="A453" s="43"/>
      <c r="B453" s="43"/>
      <c r="C453" s="44"/>
      <c r="D453" s="44"/>
      <c r="E453" s="44"/>
      <c r="F453" s="43"/>
      <c r="G453" s="43"/>
      <c r="H453" s="43"/>
      <c r="I453" s="43"/>
      <c r="J453" s="43"/>
      <c r="K453" s="43"/>
      <c r="L453" s="44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>
      <c r="A454" s="43"/>
      <c r="B454" s="43"/>
      <c r="C454" s="44"/>
      <c r="D454" s="44"/>
      <c r="E454" s="44"/>
      <c r="F454" s="43"/>
      <c r="G454" s="43"/>
      <c r="H454" s="43"/>
      <c r="I454" s="43"/>
      <c r="J454" s="43"/>
      <c r="K454" s="43"/>
      <c r="L454" s="44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>
      <c r="A455" s="43"/>
      <c r="B455" s="43"/>
      <c r="C455" s="44"/>
      <c r="D455" s="44"/>
      <c r="E455" s="44"/>
      <c r="F455" s="43"/>
      <c r="G455" s="43"/>
      <c r="H455" s="43"/>
      <c r="I455" s="43"/>
      <c r="J455" s="43"/>
      <c r="K455" s="43"/>
      <c r="L455" s="44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>
      <c r="A456" s="43"/>
      <c r="B456" s="43"/>
      <c r="C456" s="44"/>
      <c r="D456" s="44"/>
      <c r="E456" s="44"/>
      <c r="F456" s="43"/>
      <c r="G456" s="43"/>
      <c r="H456" s="43"/>
      <c r="I456" s="43"/>
      <c r="J456" s="43"/>
      <c r="K456" s="43"/>
      <c r="L456" s="44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>
      <c r="A457" s="43"/>
      <c r="B457" s="43"/>
      <c r="C457" s="44"/>
      <c r="D457" s="44"/>
      <c r="E457" s="44"/>
      <c r="F457" s="43"/>
      <c r="G457" s="43"/>
      <c r="H457" s="43"/>
      <c r="I457" s="43"/>
      <c r="J457" s="43"/>
      <c r="K457" s="43"/>
      <c r="L457" s="44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>
      <c r="A458" s="43"/>
      <c r="B458" s="43"/>
      <c r="C458" s="44"/>
      <c r="D458" s="44"/>
      <c r="E458" s="44"/>
      <c r="F458" s="43"/>
      <c r="G458" s="43"/>
      <c r="H458" s="43"/>
      <c r="I458" s="43"/>
      <c r="J458" s="43"/>
      <c r="K458" s="43"/>
      <c r="L458" s="44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>
      <c r="A459" s="43"/>
      <c r="B459" s="43"/>
      <c r="C459" s="44"/>
      <c r="D459" s="44"/>
      <c r="E459" s="44"/>
      <c r="F459" s="43"/>
      <c r="G459" s="43"/>
      <c r="H459" s="43"/>
      <c r="I459" s="43"/>
      <c r="J459" s="43"/>
      <c r="K459" s="43"/>
      <c r="L459" s="44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>
      <c r="A460" s="43"/>
      <c r="B460" s="43"/>
      <c r="C460" s="44"/>
      <c r="D460" s="44"/>
      <c r="E460" s="44"/>
      <c r="F460" s="43"/>
      <c r="G460" s="43"/>
      <c r="H460" s="43"/>
      <c r="I460" s="43"/>
      <c r="J460" s="43"/>
      <c r="K460" s="43"/>
      <c r="L460" s="44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>
      <c r="A461" s="43"/>
      <c r="B461" s="43"/>
      <c r="C461" s="44"/>
      <c r="D461" s="44"/>
      <c r="E461" s="44"/>
      <c r="F461" s="43"/>
      <c r="G461" s="43"/>
      <c r="H461" s="43"/>
      <c r="I461" s="43"/>
      <c r="J461" s="43"/>
      <c r="K461" s="43"/>
      <c r="L461" s="44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>
      <c r="A462" s="43"/>
      <c r="B462" s="43"/>
      <c r="C462" s="44"/>
      <c r="D462" s="44"/>
      <c r="E462" s="44"/>
      <c r="F462" s="43"/>
      <c r="G462" s="43"/>
      <c r="H462" s="43"/>
      <c r="I462" s="43"/>
      <c r="J462" s="43"/>
      <c r="K462" s="43"/>
      <c r="L462" s="44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>
      <c r="A463" s="43"/>
      <c r="B463" s="43"/>
      <c r="C463" s="44"/>
      <c r="D463" s="44"/>
      <c r="E463" s="44"/>
      <c r="F463" s="43"/>
      <c r="G463" s="43"/>
      <c r="H463" s="43"/>
      <c r="I463" s="43"/>
      <c r="J463" s="43"/>
      <c r="K463" s="43"/>
      <c r="L463" s="44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>
      <c r="A464" s="43"/>
      <c r="B464" s="43"/>
      <c r="C464" s="44"/>
      <c r="D464" s="44"/>
      <c r="E464" s="44"/>
      <c r="F464" s="43"/>
      <c r="G464" s="43"/>
      <c r="H464" s="43"/>
      <c r="I464" s="43"/>
      <c r="J464" s="43"/>
      <c r="K464" s="43"/>
      <c r="L464" s="44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>
      <c r="A465" s="43"/>
      <c r="B465" s="43"/>
      <c r="C465" s="44"/>
      <c r="D465" s="44"/>
      <c r="E465" s="44"/>
      <c r="F465" s="43"/>
      <c r="G465" s="43"/>
      <c r="H465" s="43"/>
      <c r="I465" s="43"/>
      <c r="J465" s="43"/>
      <c r="K465" s="43"/>
      <c r="L465" s="44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>
      <c r="A466" s="43"/>
      <c r="B466" s="43"/>
      <c r="C466" s="44"/>
      <c r="D466" s="44"/>
      <c r="E466" s="44"/>
      <c r="F466" s="43"/>
      <c r="G466" s="43"/>
      <c r="H466" s="43"/>
      <c r="I466" s="43"/>
      <c r="J466" s="43"/>
      <c r="K466" s="43"/>
      <c r="L466" s="44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>
      <c r="A467" s="43"/>
      <c r="B467" s="43"/>
      <c r="C467" s="44"/>
      <c r="D467" s="44"/>
      <c r="E467" s="44"/>
      <c r="F467" s="43"/>
      <c r="G467" s="43"/>
      <c r="H467" s="43"/>
      <c r="I467" s="43"/>
      <c r="J467" s="43"/>
      <c r="K467" s="43"/>
      <c r="L467" s="44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>
      <c r="A468" s="43"/>
      <c r="B468" s="43"/>
      <c r="C468" s="44"/>
      <c r="D468" s="44"/>
      <c r="E468" s="44"/>
      <c r="F468" s="43"/>
      <c r="G468" s="43"/>
      <c r="H468" s="43"/>
      <c r="I468" s="43"/>
      <c r="J468" s="43"/>
      <c r="K468" s="43"/>
      <c r="L468" s="44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>
      <c r="A469" s="43"/>
      <c r="B469" s="43"/>
      <c r="C469" s="44"/>
      <c r="D469" s="44"/>
      <c r="E469" s="44"/>
      <c r="F469" s="43"/>
      <c r="G469" s="43"/>
      <c r="H469" s="43"/>
      <c r="I469" s="43"/>
      <c r="J469" s="43"/>
      <c r="K469" s="43"/>
      <c r="L469" s="44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>
      <c r="A470" s="43"/>
      <c r="B470" s="43"/>
      <c r="C470" s="44"/>
      <c r="D470" s="44"/>
      <c r="E470" s="44"/>
      <c r="F470" s="43"/>
      <c r="G470" s="43"/>
      <c r="H470" s="43"/>
      <c r="I470" s="43"/>
      <c r="J470" s="43"/>
      <c r="K470" s="43"/>
      <c r="L470" s="44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>
      <c r="A471" s="43"/>
      <c r="B471" s="43"/>
      <c r="C471" s="44"/>
      <c r="D471" s="44"/>
      <c r="E471" s="44"/>
      <c r="F471" s="43"/>
      <c r="G471" s="43"/>
      <c r="H471" s="43"/>
      <c r="I471" s="43"/>
      <c r="J471" s="43"/>
      <c r="K471" s="43"/>
      <c r="L471" s="44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>
      <c r="A472" s="43"/>
      <c r="B472" s="43"/>
      <c r="C472" s="44"/>
      <c r="D472" s="44"/>
      <c r="E472" s="44"/>
      <c r="F472" s="43"/>
      <c r="G472" s="43"/>
      <c r="H472" s="43"/>
      <c r="I472" s="43"/>
      <c r="J472" s="43"/>
      <c r="K472" s="43"/>
      <c r="L472" s="44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>
      <c r="A473" s="43"/>
      <c r="B473" s="43"/>
      <c r="C473" s="44"/>
      <c r="D473" s="44"/>
      <c r="E473" s="44"/>
      <c r="F473" s="43"/>
      <c r="G473" s="43"/>
      <c r="H473" s="43"/>
      <c r="I473" s="43"/>
      <c r="J473" s="43"/>
      <c r="K473" s="43"/>
      <c r="L473" s="44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>
      <c r="A474" s="43"/>
      <c r="B474" s="43"/>
      <c r="C474" s="44"/>
      <c r="D474" s="44"/>
      <c r="E474" s="44"/>
      <c r="F474" s="43"/>
      <c r="G474" s="43"/>
      <c r="H474" s="43"/>
      <c r="I474" s="43"/>
      <c r="J474" s="43"/>
      <c r="K474" s="43"/>
      <c r="L474" s="44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>
      <c r="A475" s="43"/>
      <c r="B475" s="43"/>
      <c r="C475" s="44"/>
      <c r="D475" s="44"/>
      <c r="E475" s="44"/>
      <c r="F475" s="43"/>
      <c r="G475" s="43"/>
      <c r="H475" s="43"/>
      <c r="I475" s="43"/>
      <c r="J475" s="43"/>
      <c r="K475" s="43"/>
      <c r="L475" s="44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>
      <c r="A476" s="43"/>
      <c r="B476" s="43"/>
      <c r="C476" s="44"/>
      <c r="D476" s="44"/>
      <c r="E476" s="44"/>
      <c r="F476" s="43"/>
      <c r="G476" s="43"/>
      <c r="H476" s="43"/>
      <c r="I476" s="43"/>
      <c r="J476" s="43"/>
      <c r="K476" s="43"/>
      <c r="L476" s="44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>
      <c r="A477" s="43"/>
      <c r="B477" s="43"/>
      <c r="C477" s="44"/>
      <c r="D477" s="44"/>
      <c r="E477" s="44"/>
      <c r="F477" s="43"/>
      <c r="G477" s="43"/>
      <c r="H477" s="43"/>
      <c r="I477" s="43"/>
      <c r="J477" s="43"/>
      <c r="K477" s="43"/>
      <c r="L477" s="44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>
      <c r="A478" s="43"/>
      <c r="B478" s="43"/>
      <c r="C478" s="44"/>
      <c r="D478" s="44"/>
      <c r="E478" s="44"/>
      <c r="F478" s="43"/>
      <c r="G478" s="43"/>
      <c r="H478" s="43"/>
      <c r="I478" s="43"/>
      <c r="J478" s="43"/>
      <c r="K478" s="43"/>
      <c r="L478" s="44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>
      <c r="A479" s="43"/>
      <c r="B479" s="43"/>
      <c r="C479" s="44"/>
      <c r="D479" s="44"/>
      <c r="E479" s="44"/>
      <c r="F479" s="43"/>
      <c r="G479" s="43"/>
      <c r="H479" s="43"/>
      <c r="I479" s="43"/>
      <c r="J479" s="43"/>
      <c r="K479" s="43"/>
      <c r="L479" s="44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>
      <c r="A480" s="43"/>
      <c r="B480" s="43"/>
      <c r="C480" s="44"/>
      <c r="D480" s="44"/>
      <c r="E480" s="44"/>
      <c r="F480" s="43"/>
      <c r="G480" s="43"/>
      <c r="H480" s="43"/>
      <c r="I480" s="43"/>
      <c r="J480" s="43"/>
      <c r="K480" s="43"/>
      <c r="L480" s="44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>
      <c r="A481" s="43"/>
      <c r="B481" s="43"/>
      <c r="C481" s="44"/>
      <c r="D481" s="44"/>
      <c r="E481" s="44"/>
      <c r="F481" s="43"/>
      <c r="G481" s="43"/>
      <c r="H481" s="43"/>
      <c r="I481" s="43"/>
      <c r="J481" s="43"/>
      <c r="K481" s="43"/>
      <c r="L481" s="44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>
      <c r="A482" s="43"/>
      <c r="B482" s="43"/>
      <c r="C482" s="44"/>
      <c r="D482" s="44"/>
      <c r="E482" s="44"/>
      <c r="F482" s="43"/>
      <c r="G482" s="43"/>
      <c r="H482" s="43"/>
      <c r="I482" s="43"/>
      <c r="J482" s="43"/>
      <c r="K482" s="43"/>
      <c r="L482" s="44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>
      <c r="A483" s="43"/>
      <c r="B483" s="43"/>
      <c r="C483" s="44"/>
      <c r="D483" s="44"/>
      <c r="E483" s="44"/>
      <c r="F483" s="43"/>
      <c r="G483" s="43"/>
      <c r="H483" s="43"/>
      <c r="I483" s="43"/>
      <c r="J483" s="43"/>
      <c r="K483" s="43"/>
      <c r="L483" s="44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>
      <c r="A484" s="43"/>
      <c r="B484" s="43"/>
      <c r="C484" s="44"/>
      <c r="D484" s="44"/>
      <c r="E484" s="44"/>
      <c r="F484" s="43"/>
      <c r="G484" s="43"/>
      <c r="H484" s="43"/>
      <c r="I484" s="43"/>
      <c r="J484" s="43"/>
      <c r="K484" s="43"/>
      <c r="L484" s="44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>
      <c r="A485" s="43"/>
      <c r="B485" s="43"/>
      <c r="C485" s="44"/>
      <c r="D485" s="44"/>
      <c r="E485" s="44"/>
      <c r="F485" s="43"/>
      <c r="G485" s="43"/>
      <c r="H485" s="43"/>
      <c r="I485" s="43"/>
      <c r="J485" s="43"/>
      <c r="K485" s="43"/>
      <c r="L485" s="44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>
      <c r="A486" s="43"/>
      <c r="B486" s="43"/>
      <c r="C486" s="44"/>
      <c r="D486" s="44"/>
      <c r="E486" s="44"/>
      <c r="F486" s="43"/>
      <c r="G486" s="43"/>
      <c r="H486" s="43"/>
      <c r="I486" s="43"/>
      <c r="J486" s="43"/>
      <c r="K486" s="43"/>
      <c r="L486" s="44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>
      <c r="A487" s="43"/>
      <c r="B487" s="43"/>
      <c r="C487" s="44"/>
      <c r="D487" s="44"/>
      <c r="E487" s="44"/>
      <c r="F487" s="43"/>
      <c r="G487" s="43"/>
      <c r="H487" s="43"/>
      <c r="I487" s="43"/>
      <c r="J487" s="43"/>
      <c r="K487" s="43"/>
      <c r="L487" s="44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>
      <c r="A488" s="43"/>
      <c r="B488" s="43"/>
      <c r="C488" s="44"/>
      <c r="D488" s="44"/>
      <c r="E488" s="44"/>
      <c r="F488" s="43"/>
      <c r="G488" s="43"/>
      <c r="H488" s="43"/>
      <c r="I488" s="43"/>
      <c r="J488" s="43"/>
      <c r="K488" s="43"/>
      <c r="L488" s="44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>
      <c r="A489" s="43"/>
      <c r="B489" s="43"/>
      <c r="C489" s="44"/>
      <c r="D489" s="44"/>
      <c r="E489" s="44"/>
      <c r="F489" s="43"/>
      <c r="G489" s="43"/>
      <c r="H489" s="43"/>
      <c r="I489" s="43"/>
      <c r="J489" s="43"/>
      <c r="K489" s="43"/>
      <c r="L489" s="44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>
      <c r="A490" s="43"/>
      <c r="B490" s="43"/>
      <c r="C490" s="44"/>
      <c r="D490" s="44"/>
      <c r="E490" s="44"/>
      <c r="F490" s="43"/>
      <c r="G490" s="43"/>
      <c r="H490" s="43"/>
      <c r="I490" s="43"/>
      <c r="J490" s="43"/>
      <c r="K490" s="43"/>
      <c r="L490" s="44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>
      <c r="A491" s="43"/>
      <c r="B491" s="43"/>
      <c r="C491" s="44"/>
      <c r="D491" s="44"/>
      <c r="E491" s="44"/>
      <c r="F491" s="43"/>
      <c r="G491" s="43"/>
      <c r="H491" s="43"/>
      <c r="I491" s="43"/>
      <c r="J491" s="43"/>
      <c r="K491" s="43"/>
      <c r="L491" s="44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>
      <c r="A492" s="43"/>
      <c r="B492" s="43"/>
      <c r="C492" s="44"/>
      <c r="D492" s="44"/>
      <c r="E492" s="44"/>
      <c r="F492" s="43"/>
      <c r="G492" s="43"/>
      <c r="H492" s="43"/>
      <c r="I492" s="43"/>
      <c r="J492" s="43"/>
      <c r="K492" s="43"/>
      <c r="L492" s="44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>
      <c r="A493" s="43"/>
      <c r="B493" s="43"/>
      <c r="C493" s="44"/>
      <c r="D493" s="44"/>
      <c r="E493" s="44"/>
      <c r="F493" s="43"/>
      <c r="G493" s="43"/>
      <c r="H493" s="43"/>
      <c r="I493" s="43"/>
      <c r="J493" s="43"/>
      <c r="K493" s="43"/>
      <c r="L493" s="44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>
      <c r="A494" s="43"/>
      <c r="B494" s="43"/>
      <c r="C494" s="44"/>
      <c r="D494" s="44"/>
      <c r="E494" s="44"/>
      <c r="F494" s="43"/>
      <c r="G494" s="43"/>
      <c r="H494" s="43"/>
      <c r="I494" s="43"/>
      <c r="J494" s="43"/>
      <c r="K494" s="43"/>
      <c r="L494" s="44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>
      <c r="A495" s="43"/>
      <c r="B495" s="43"/>
      <c r="C495" s="44"/>
      <c r="D495" s="44"/>
      <c r="E495" s="44"/>
      <c r="F495" s="43"/>
      <c r="G495" s="43"/>
      <c r="H495" s="43"/>
      <c r="I495" s="43"/>
      <c r="J495" s="43"/>
      <c r="K495" s="43"/>
      <c r="L495" s="44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>
      <c r="A496" s="43"/>
      <c r="B496" s="43"/>
      <c r="C496" s="44"/>
      <c r="D496" s="44"/>
      <c r="E496" s="44"/>
      <c r="F496" s="43"/>
      <c r="G496" s="43"/>
      <c r="H496" s="43"/>
      <c r="I496" s="43"/>
      <c r="J496" s="43"/>
      <c r="K496" s="43"/>
      <c r="L496" s="44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>
      <c r="A497" s="43"/>
      <c r="B497" s="43"/>
      <c r="C497" s="44"/>
      <c r="D497" s="44"/>
      <c r="E497" s="44"/>
      <c r="F497" s="43"/>
      <c r="G497" s="43"/>
      <c r="H497" s="43"/>
      <c r="I497" s="43"/>
      <c r="J497" s="43"/>
      <c r="K497" s="43"/>
      <c r="L497" s="44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>
      <c r="A498" s="43"/>
      <c r="B498" s="43"/>
      <c r="C498" s="44"/>
      <c r="D498" s="44"/>
      <c r="E498" s="44"/>
      <c r="F498" s="43"/>
      <c r="G498" s="43"/>
      <c r="H498" s="43"/>
      <c r="I498" s="43"/>
      <c r="J498" s="43"/>
      <c r="K498" s="43"/>
      <c r="L498" s="44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>
      <c r="A499" s="43"/>
      <c r="B499" s="43"/>
      <c r="C499" s="44"/>
      <c r="D499" s="44"/>
      <c r="E499" s="44"/>
      <c r="F499" s="43"/>
      <c r="G499" s="43"/>
      <c r="H499" s="43"/>
      <c r="I499" s="43"/>
      <c r="J499" s="43"/>
      <c r="K499" s="43"/>
      <c r="L499" s="44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>
      <c r="A500" s="43"/>
      <c r="B500" s="43"/>
      <c r="C500" s="44"/>
      <c r="D500" s="44"/>
      <c r="E500" s="44"/>
      <c r="F500" s="43"/>
      <c r="G500" s="43"/>
      <c r="H500" s="43"/>
      <c r="I500" s="43"/>
      <c r="J500" s="43"/>
      <c r="K500" s="43"/>
      <c r="L500" s="44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>
      <c r="A501" s="43"/>
      <c r="B501" s="43"/>
      <c r="C501" s="44"/>
      <c r="D501" s="44"/>
      <c r="E501" s="44"/>
      <c r="F501" s="43"/>
      <c r="G501" s="43"/>
      <c r="H501" s="43"/>
      <c r="I501" s="43"/>
      <c r="J501" s="43"/>
      <c r="K501" s="43"/>
      <c r="L501" s="44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>
      <c r="A502" s="43"/>
      <c r="B502" s="43"/>
      <c r="C502" s="44"/>
      <c r="D502" s="44"/>
      <c r="E502" s="44"/>
      <c r="F502" s="43"/>
      <c r="G502" s="43"/>
      <c r="H502" s="43"/>
      <c r="I502" s="43"/>
      <c r="J502" s="43"/>
      <c r="K502" s="43"/>
      <c r="L502" s="44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>
      <c r="A503" s="43"/>
      <c r="B503" s="43"/>
      <c r="C503" s="44"/>
      <c r="D503" s="44"/>
      <c r="E503" s="44"/>
      <c r="F503" s="43"/>
      <c r="G503" s="43"/>
      <c r="H503" s="43"/>
      <c r="I503" s="43"/>
      <c r="J503" s="43"/>
      <c r="K503" s="43"/>
      <c r="L503" s="44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>
      <c r="A504" s="43"/>
      <c r="B504" s="43"/>
      <c r="C504" s="44"/>
      <c r="D504" s="44"/>
      <c r="E504" s="44"/>
      <c r="F504" s="43"/>
      <c r="G504" s="43"/>
      <c r="H504" s="43"/>
      <c r="I504" s="43"/>
      <c r="J504" s="43"/>
      <c r="K504" s="43"/>
      <c r="L504" s="44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>
      <c r="A505" s="43"/>
      <c r="B505" s="43"/>
      <c r="C505" s="44"/>
      <c r="D505" s="44"/>
      <c r="E505" s="44"/>
      <c r="F505" s="43"/>
      <c r="G505" s="43"/>
      <c r="H505" s="43"/>
      <c r="I505" s="43"/>
      <c r="J505" s="43"/>
      <c r="K505" s="43"/>
      <c r="L505" s="44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>
      <c r="A506" s="43"/>
      <c r="B506" s="43"/>
      <c r="C506" s="44"/>
      <c r="D506" s="44"/>
      <c r="E506" s="44"/>
      <c r="F506" s="43"/>
      <c r="G506" s="43"/>
      <c r="H506" s="43"/>
      <c r="I506" s="43"/>
      <c r="J506" s="43"/>
      <c r="K506" s="43"/>
      <c r="L506" s="44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>
      <c r="A507" s="43"/>
      <c r="B507" s="43"/>
      <c r="C507" s="44"/>
      <c r="D507" s="44"/>
      <c r="E507" s="44"/>
      <c r="F507" s="43"/>
      <c r="G507" s="43"/>
      <c r="H507" s="43"/>
      <c r="I507" s="43"/>
      <c r="J507" s="43"/>
      <c r="K507" s="43"/>
      <c r="L507" s="44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>
      <c r="A508" s="43"/>
      <c r="B508" s="43"/>
      <c r="C508" s="44"/>
      <c r="D508" s="44"/>
      <c r="E508" s="44"/>
      <c r="F508" s="43"/>
      <c r="G508" s="43"/>
      <c r="H508" s="43"/>
      <c r="I508" s="43"/>
      <c r="J508" s="43"/>
      <c r="K508" s="43"/>
      <c r="L508" s="44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>
      <c r="A509" s="43"/>
      <c r="B509" s="43"/>
      <c r="C509" s="44"/>
      <c r="D509" s="44"/>
      <c r="E509" s="44"/>
      <c r="F509" s="43"/>
      <c r="G509" s="43"/>
      <c r="H509" s="43"/>
      <c r="I509" s="43"/>
      <c r="J509" s="43"/>
      <c r="K509" s="43"/>
      <c r="L509" s="44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>
      <c r="A510" s="43"/>
      <c r="B510" s="43"/>
      <c r="C510" s="44"/>
      <c r="D510" s="44"/>
      <c r="E510" s="44"/>
      <c r="F510" s="43"/>
      <c r="G510" s="43"/>
      <c r="H510" s="43"/>
      <c r="I510" s="43"/>
      <c r="J510" s="43"/>
      <c r="K510" s="43"/>
      <c r="L510" s="44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>
      <c r="A511" s="43"/>
      <c r="B511" s="43"/>
      <c r="C511" s="44"/>
      <c r="D511" s="44"/>
      <c r="E511" s="44"/>
      <c r="F511" s="43"/>
      <c r="G511" s="43"/>
      <c r="H511" s="43"/>
      <c r="I511" s="43"/>
      <c r="J511" s="43"/>
      <c r="K511" s="43"/>
      <c r="L511" s="44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>
      <c r="A512" s="43"/>
      <c r="B512" s="43"/>
      <c r="C512" s="44"/>
      <c r="D512" s="44"/>
      <c r="E512" s="44"/>
      <c r="F512" s="43"/>
      <c r="G512" s="43"/>
      <c r="H512" s="43"/>
      <c r="I512" s="43"/>
      <c r="J512" s="43"/>
      <c r="K512" s="43"/>
      <c r="L512" s="44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>
      <c r="A513" s="43"/>
      <c r="B513" s="43"/>
      <c r="C513" s="44"/>
      <c r="D513" s="44"/>
      <c r="E513" s="44"/>
      <c r="F513" s="43"/>
      <c r="G513" s="43"/>
      <c r="H513" s="43"/>
      <c r="I513" s="43"/>
      <c r="J513" s="43"/>
      <c r="K513" s="43"/>
      <c r="L513" s="44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>
      <c r="A514" s="43"/>
      <c r="B514" s="43"/>
      <c r="C514" s="44"/>
      <c r="D514" s="44"/>
      <c r="E514" s="44"/>
      <c r="F514" s="43"/>
      <c r="G514" s="43"/>
      <c r="H514" s="43"/>
      <c r="I514" s="43"/>
      <c r="J514" s="43"/>
      <c r="K514" s="43"/>
      <c r="L514" s="44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>
      <c r="A515" s="43"/>
      <c r="B515" s="43"/>
      <c r="C515" s="44"/>
      <c r="D515" s="44"/>
      <c r="E515" s="44"/>
      <c r="F515" s="43"/>
      <c r="G515" s="43"/>
      <c r="H515" s="43"/>
      <c r="I515" s="43"/>
      <c r="J515" s="43"/>
      <c r="K515" s="43"/>
      <c r="L515" s="44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>
      <c r="A516" s="43"/>
      <c r="B516" s="43"/>
      <c r="C516" s="44"/>
      <c r="D516" s="44"/>
      <c r="E516" s="44"/>
      <c r="F516" s="43"/>
      <c r="G516" s="43"/>
      <c r="H516" s="43"/>
      <c r="I516" s="43"/>
      <c r="J516" s="43"/>
      <c r="K516" s="43"/>
      <c r="L516" s="44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>
      <c r="A517" s="43"/>
      <c r="B517" s="43"/>
      <c r="C517" s="44"/>
      <c r="D517" s="44"/>
      <c r="E517" s="44"/>
      <c r="F517" s="43"/>
      <c r="G517" s="43"/>
      <c r="H517" s="43"/>
      <c r="I517" s="43"/>
      <c r="J517" s="43"/>
      <c r="K517" s="43"/>
      <c r="L517" s="44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>
      <c r="A518" s="43"/>
      <c r="B518" s="43"/>
      <c r="C518" s="44"/>
      <c r="D518" s="44"/>
      <c r="E518" s="44"/>
      <c r="F518" s="43"/>
      <c r="G518" s="43"/>
      <c r="H518" s="43"/>
      <c r="I518" s="43"/>
      <c r="J518" s="43"/>
      <c r="K518" s="43"/>
      <c r="L518" s="44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>
      <c r="A519" s="43"/>
      <c r="B519" s="43"/>
      <c r="C519" s="44"/>
      <c r="D519" s="44"/>
      <c r="E519" s="44"/>
      <c r="F519" s="43"/>
      <c r="G519" s="43"/>
      <c r="H519" s="43"/>
      <c r="I519" s="43"/>
      <c r="J519" s="43"/>
      <c r="K519" s="43"/>
      <c r="L519" s="44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>
      <c r="A520" s="43"/>
      <c r="B520" s="43"/>
      <c r="C520" s="44"/>
      <c r="D520" s="44"/>
      <c r="E520" s="44"/>
      <c r="F520" s="43"/>
      <c r="G520" s="43"/>
      <c r="H520" s="43"/>
      <c r="I520" s="43"/>
      <c r="J520" s="43"/>
      <c r="K520" s="43"/>
      <c r="L520" s="44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>
      <c r="A521" s="43"/>
      <c r="B521" s="43"/>
      <c r="C521" s="44"/>
      <c r="D521" s="44"/>
      <c r="E521" s="44"/>
      <c r="F521" s="43"/>
      <c r="G521" s="43"/>
      <c r="H521" s="43"/>
      <c r="I521" s="43"/>
      <c r="J521" s="43"/>
      <c r="K521" s="43"/>
      <c r="L521" s="44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>
      <c r="A522" s="43"/>
      <c r="B522" s="43"/>
      <c r="C522" s="44"/>
      <c r="D522" s="44"/>
      <c r="E522" s="44"/>
      <c r="F522" s="43"/>
      <c r="G522" s="43"/>
      <c r="H522" s="43"/>
      <c r="I522" s="43"/>
      <c r="J522" s="43"/>
      <c r="K522" s="43"/>
      <c r="L522" s="44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>
      <c r="A523" s="43"/>
      <c r="B523" s="43"/>
      <c r="C523" s="44"/>
      <c r="D523" s="44"/>
      <c r="E523" s="44"/>
      <c r="F523" s="43"/>
      <c r="G523" s="43"/>
      <c r="H523" s="43"/>
      <c r="I523" s="43"/>
      <c r="J523" s="43"/>
      <c r="K523" s="43"/>
      <c r="L523" s="44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>
      <c r="A524" s="43"/>
      <c r="B524" s="43"/>
      <c r="C524" s="44"/>
      <c r="D524" s="44"/>
      <c r="E524" s="44"/>
      <c r="F524" s="43"/>
      <c r="G524" s="43"/>
      <c r="H524" s="43"/>
      <c r="I524" s="43"/>
      <c r="J524" s="43"/>
      <c r="K524" s="43"/>
      <c r="L524" s="44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>
      <c r="A525" s="43"/>
      <c r="B525" s="43"/>
      <c r="C525" s="44"/>
      <c r="D525" s="44"/>
      <c r="E525" s="44"/>
      <c r="F525" s="43"/>
      <c r="G525" s="43"/>
      <c r="H525" s="43"/>
      <c r="I525" s="43"/>
      <c r="J525" s="43"/>
      <c r="K525" s="43"/>
      <c r="L525" s="44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>
      <c r="A526" s="43"/>
      <c r="B526" s="43"/>
      <c r="C526" s="44"/>
      <c r="D526" s="44"/>
      <c r="E526" s="44"/>
      <c r="F526" s="43"/>
      <c r="G526" s="43"/>
      <c r="H526" s="43"/>
      <c r="I526" s="43"/>
      <c r="J526" s="43"/>
      <c r="K526" s="43"/>
      <c r="L526" s="44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>
      <c r="A527" s="43"/>
      <c r="B527" s="43"/>
      <c r="C527" s="44"/>
      <c r="D527" s="44"/>
      <c r="E527" s="44"/>
      <c r="F527" s="43"/>
      <c r="G527" s="43"/>
      <c r="H527" s="43"/>
      <c r="I527" s="43"/>
      <c r="J527" s="43"/>
      <c r="K527" s="43"/>
      <c r="L527" s="44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>
      <c r="A528" s="43"/>
      <c r="B528" s="43"/>
      <c r="C528" s="44"/>
      <c r="D528" s="44"/>
      <c r="E528" s="44"/>
      <c r="F528" s="43"/>
      <c r="G528" s="43"/>
      <c r="H528" s="43"/>
      <c r="I528" s="43"/>
      <c r="J528" s="43"/>
      <c r="K528" s="43"/>
      <c r="L528" s="44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>
      <c r="A529" s="43"/>
      <c r="B529" s="43"/>
      <c r="C529" s="44"/>
      <c r="D529" s="44"/>
      <c r="E529" s="44"/>
      <c r="F529" s="43"/>
      <c r="G529" s="43"/>
      <c r="H529" s="43"/>
      <c r="I529" s="43"/>
      <c r="J529" s="43"/>
      <c r="K529" s="43"/>
      <c r="L529" s="44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>
      <c r="A530" s="43"/>
      <c r="B530" s="43"/>
      <c r="C530" s="44"/>
      <c r="D530" s="44"/>
      <c r="E530" s="44"/>
      <c r="F530" s="43"/>
      <c r="G530" s="43"/>
      <c r="H530" s="43"/>
      <c r="I530" s="43"/>
      <c r="J530" s="43"/>
      <c r="K530" s="43"/>
      <c r="L530" s="44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>
      <c r="A531" s="43"/>
      <c r="B531" s="43"/>
      <c r="C531" s="44"/>
      <c r="D531" s="44"/>
      <c r="E531" s="44"/>
      <c r="F531" s="43"/>
      <c r="G531" s="43"/>
      <c r="H531" s="43"/>
      <c r="I531" s="43"/>
      <c r="J531" s="43"/>
      <c r="K531" s="43"/>
      <c r="L531" s="44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>
      <c r="A532" s="43"/>
      <c r="B532" s="43"/>
      <c r="C532" s="44"/>
      <c r="D532" s="44"/>
      <c r="E532" s="44"/>
      <c r="F532" s="43"/>
      <c r="G532" s="43"/>
      <c r="H532" s="43"/>
      <c r="I532" s="43"/>
      <c r="J532" s="43"/>
      <c r="K532" s="43"/>
      <c r="L532" s="44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>
      <c r="A533" s="43"/>
      <c r="B533" s="43"/>
      <c r="C533" s="44"/>
      <c r="D533" s="44"/>
      <c r="E533" s="44"/>
      <c r="F533" s="43"/>
      <c r="G533" s="43"/>
      <c r="H533" s="43"/>
      <c r="I533" s="43"/>
      <c r="J533" s="43"/>
      <c r="K533" s="43"/>
      <c r="L533" s="44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>
      <c r="A534" s="43"/>
      <c r="B534" s="43"/>
      <c r="C534" s="44"/>
      <c r="D534" s="44"/>
      <c r="E534" s="44"/>
      <c r="F534" s="43"/>
      <c r="G534" s="43"/>
      <c r="H534" s="43"/>
      <c r="I534" s="43"/>
      <c r="J534" s="43"/>
      <c r="K534" s="43"/>
      <c r="L534" s="44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>
      <c r="A535" s="43"/>
      <c r="B535" s="43"/>
      <c r="C535" s="44"/>
      <c r="D535" s="44"/>
      <c r="E535" s="44"/>
      <c r="F535" s="43"/>
      <c r="G535" s="43"/>
      <c r="H535" s="43"/>
      <c r="I535" s="43"/>
      <c r="J535" s="43"/>
      <c r="K535" s="43"/>
      <c r="L535" s="44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>
      <c r="A536" s="43"/>
      <c r="B536" s="43"/>
      <c r="C536" s="44"/>
      <c r="D536" s="44"/>
      <c r="E536" s="44"/>
      <c r="F536" s="43"/>
      <c r="G536" s="43"/>
      <c r="H536" s="43"/>
      <c r="I536" s="43"/>
      <c r="J536" s="43"/>
      <c r="K536" s="43"/>
      <c r="L536" s="44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>
      <c r="A537" s="43"/>
      <c r="B537" s="43"/>
      <c r="C537" s="44"/>
      <c r="D537" s="44"/>
      <c r="E537" s="44"/>
      <c r="F537" s="43"/>
      <c r="G537" s="43"/>
      <c r="H537" s="43"/>
      <c r="I537" s="43"/>
      <c r="J537" s="43"/>
      <c r="K537" s="43"/>
      <c r="L537" s="44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>
      <c r="A538" s="43"/>
      <c r="B538" s="43"/>
      <c r="C538" s="44"/>
      <c r="D538" s="44"/>
      <c r="E538" s="44"/>
      <c r="F538" s="43"/>
      <c r="G538" s="43"/>
      <c r="H538" s="43"/>
      <c r="I538" s="43"/>
      <c r="J538" s="43"/>
      <c r="K538" s="43"/>
      <c r="L538" s="44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>
      <c r="A539" s="43"/>
      <c r="B539" s="43"/>
      <c r="C539" s="44"/>
      <c r="D539" s="44"/>
      <c r="E539" s="44"/>
      <c r="F539" s="43"/>
      <c r="G539" s="43"/>
      <c r="H539" s="43"/>
      <c r="I539" s="43"/>
      <c r="J539" s="43"/>
      <c r="K539" s="43"/>
      <c r="L539" s="44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>
      <c r="A540" s="43"/>
      <c r="B540" s="43"/>
      <c r="C540" s="44"/>
      <c r="D540" s="44"/>
      <c r="E540" s="44"/>
      <c r="F540" s="43"/>
      <c r="G540" s="43"/>
      <c r="H540" s="43"/>
      <c r="I540" s="43"/>
      <c r="J540" s="43"/>
      <c r="K540" s="43"/>
      <c r="L540" s="44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>
      <c r="A541" s="43"/>
      <c r="B541" s="43"/>
      <c r="C541" s="44"/>
      <c r="D541" s="44"/>
      <c r="E541" s="44"/>
      <c r="F541" s="43"/>
      <c r="G541" s="43"/>
      <c r="H541" s="43"/>
      <c r="I541" s="43"/>
      <c r="J541" s="43"/>
      <c r="K541" s="43"/>
      <c r="L541" s="44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>
      <c r="A542" s="43"/>
      <c r="B542" s="43"/>
      <c r="C542" s="44"/>
      <c r="D542" s="44"/>
      <c r="E542" s="44"/>
      <c r="F542" s="43"/>
      <c r="G542" s="43"/>
      <c r="H542" s="43"/>
      <c r="I542" s="43"/>
      <c r="J542" s="43"/>
      <c r="K542" s="43"/>
      <c r="L542" s="44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>
      <c r="A543" s="43"/>
      <c r="B543" s="43"/>
      <c r="C543" s="44"/>
      <c r="D543" s="44"/>
      <c r="E543" s="44"/>
      <c r="F543" s="43"/>
      <c r="G543" s="43"/>
      <c r="H543" s="43"/>
      <c r="I543" s="43"/>
      <c r="J543" s="43"/>
      <c r="K543" s="43"/>
      <c r="L543" s="44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>
      <c r="A544" s="43"/>
      <c r="B544" s="43"/>
      <c r="C544" s="44"/>
      <c r="D544" s="44"/>
      <c r="E544" s="44"/>
      <c r="F544" s="43"/>
      <c r="G544" s="43"/>
      <c r="H544" s="43"/>
      <c r="I544" s="43"/>
      <c r="J544" s="43"/>
      <c r="K544" s="43"/>
      <c r="L544" s="44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>
      <c r="A545" s="43"/>
      <c r="B545" s="43"/>
      <c r="C545" s="44"/>
      <c r="D545" s="44"/>
      <c r="E545" s="44"/>
      <c r="F545" s="43"/>
      <c r="G545" s="43"/>
      <c r="H545" s="43"/>
      <c r="I545" s="43"/>
      <c r="J545" s="43"/>
      <c r="K545" s="43"/>
      <c r="L545" s="44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>
      <c r="A546" s="43"/>
      <c r="B546" s="43"/>
      <c r="C546" s="44"/>
      <c r="D546" s="44"/>
      <c r="E546" s="44"/>
      <c r="F546" s="43"/>
      <c r="G546" s="43"/>
      <c r="H546" s="43"/>
      <c r="I546" s="43"/>
      <c r="J546" s="43"/>
      <c r="K546" s="43"/>
      <c r="L546" s="44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>
      <c r="A547" s="43"/>
      <c r="B547" s="43"/>
      <c r="C547" s="44"/>
      <c r="D547" s="44"/>
      <c r="E547" s="44"/>
      <c r="F547" s="43"/>
      <c r="G547" s="43"/>
      <c r="H547" s="43"/>
      <c r="I547" s="43"/>
      <c r="J547" s="43"/>
      <c r="K547" s="43"/>
      <c r="L547" s="44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>
      <c r="A548" s="43"/>
      <c r="B548" s="43"/>
      <c r="C548" s="44"/>
      <c r="D548" s="44"/>
      <c r="E548" s="44"/>
      <c r="F548" s="43"/>
      <c r="G548" s="43"/>
      <c r="H548" s="43"/>
      <c r="I548" s="43"/>
      <c r="J548" s="43"/>
      <c r="K548" s="43"/>
      <c r="L548" s="44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>
      <c r="A549" s="43"/>
      <c r="B549" s="43"/>
      <c r="C549" s="44"/>
      <c r="D549" s="44"/>
      <c r="E549" s="44"/>
      <c r="F549" s="43"/>
      <c r="G549" s="43"/>
      <c r="H549" s="43"/>
      <c r="I549" s="43"/>
      <c r="J549" s="43"/>
      <c r="K549" s="43"/>
      <c r="L549" s="44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>
      <c r="A550" s="43"/>
      <c r="B550" s="43"/>
      <c r="C550" s="44"/>
      <c r="D550" s="44"/>
      <c r="E550" s="44"/>
      <c r="F550" s="43"/>
      <c r="G550" s="43"/>
      <c r="H550" s="43"/>
      <c r="I550" s="43"/>
      <c r="J550" s="43"/>
      <c r="K550" s="43"/>
      <c r="L550" s="44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>
      <c r="A551" s="43"/>
      <c r="B551" s="43"/>
      <c r="C551" s="44"/>
      <c r="D551" s="44"/>
      <c r="E551" s="44"/>
      <c r="F551" s="43"/>
      <c r="G551" s="43"/>
      <c r="H551" s="43"/>
      <c r="I551" s="43"/>
      <c r="J551" s="43"/>
      <c r="K551" s="43"/>
      <c r="L551" s="44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>
      <c r="A552" s="43"/>
      <c r="B552" s="43"/>
      <c r="C552" s="44"/>
      <c r="D552" s="44"/>
      <c r="E552" s="44"/>
      <c r="F552" s="43"/>
      <c r="G552" s="43"/>
      <c r="H552" s="43"/>
      <c r="I552" s="43"/>
      <c r="J552" s="43"/>
      <c r="K552" s="43"/>
      <c r="L552" s="44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>
      <c r="A553" s="43"/>
      <c r="B553" s="43"/>
      <c r="C553" s="44"/>
      <c r="D553" s="44"/>
      <c r="E553" s="44"/>
      <c r="F553" s="43"/>
      <c r="G553" s="43"/>
      <c r="H553" s="43"/>
      <c r="I553" s="43"/>
      <c r="J553" s="43"/>
      <c r="K553" s="43"/>
      <c r="L553" s="44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>
      <c r="A554" s="43"/>
      <c r="B554" s="43"/>
      <c r="C554" s="44"/>
      <c r="D554" s="44"/>
      <c r="E554" s="44"/>
      <c r="F554" s="43"/>
      <c r="G554" s="43"/>
      <c r="H554" s="43"/>
      <c r="I554" s="43"/>
      <c r="J554" s="43"/>
      <c r="K554" s="43"/>
      <c r="L554" s="44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>
      <c r="A555" s="43"/>
      <c r="B555" s="43"/>
      <c r="C555" s="44"/>
      <c r="D555" s="44"/>
      <c r="E555" s="44"/>
      <c r="F555" s="43"/>
      <c r="G555" s="43"/>
      <c r="H555" s="43"/>
      <c r="I555" s="43"/>
      <c r="J555" s="43"/>
      <c r="K555" s="43"/>
      <c r="L555" s="44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>
      <c r="A556" s="43"/>
      <c r="B556" s="43"/>
      <c r="C556" s="44"/>
      <c r="D556" s="44"/>
      <c r="E556" s="44"/>
      <c r="F556" s="43"/>
      <c r="G556" s="43"/>
      <c r="H556" s="43"/>
      <c r="I556" s="43"/>
      <c r="J556" s="43"/>
      <c r="K556" s="43"/>
      <c r="L556" s="44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>
      <c r="A557" s="43"/>
      <c r="B557" s="43"/>
      <c r="C557" s="44"/>
      <c r="D557" s="44"/>
      <c r="E557" s="44"/>
      <c r="F557" s="43"/>
      <c r="G557" s="43"/>
      <c r="H557" s="43"/>
      <c r="I557" s="43"/>
      <c r="J557" s="43"/>
      <c r="K557" s="43"/>
      <c r="L557" s="44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>
      <c r="A558" s="43"/>
      <c r="B558" s="43"/>
      <c r="C558" s="44"/>
      <c r="D558" s="44"/>
      <c r="E558" s="44"/>
      <c r="F558" s="43"/>
      <c r="G558" s="43"/>
      <c r="H558" s="43"/>
      <c r="I558" s="43"/>
      <c r="J558" s="43"/>
      <c r="K558" s="43"/>
      <c r="L558" s="44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>
      <c r="A559" s="43"/>
      <c r="B559" s="43"/>
      <c r="C559" s="44"/>
      <c r="D559" s="44"/>
      <c r="E559" s="44"/>
      <c r="F559" s="43"/>
      <c r="G559" s="43"/>
      <c r="H559" s="43"/>
      <c r="I559" s="43"/>
      <c r="J559" s="43"/>
      <c r="K559" s="43"/>
      <c r="L559" s="44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>
      <c r="A560" s="43"/>
      <c r="B560" s="43"/>
      <c r="C560" s="44"/>
      <c r="D560" s="44"/>
      <c r="E560" s="44"/>
      <c r="F560" s="43"/>
      <c r="G560" s="43"/>
      <c r="H560" s="43"/>
      <c r="I560" s="43"/>
      <c r="J560" s="43"/>
      <c r="K560" s="43"/>
      <c r="L560" s="44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>
      <c r="A561" s="43"/>
      <c r="B561" s="43"/>
      <c r="C561" s="44"/>
      <c r="D561" s="44"/>
      <c r="E561" s="44"/>
      <c r="F561" s="43"/>
      <c r="G561" s="43"/>
      <c r="H561" s="43"/>
      <c r="I561" s="43"/>
      <c r="J561" s="43"/>
      <c r="K561" s="43"/>
      <c r="L561" s="44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>
      <c r="A562" s="43"/>
      <c r="B562" s="43"/>
      <c r="C562" s="44"/>
      <c r="D562" s="44"/>
      <c r="E562" s="44"/>
      <c r="F562" s="43"/>
      <c r="G562" s="43"/>
      <c r="H562" s="43"/>
      <c r="I562" s="43"/>
      <c r="J562" s="43"/>
      <c r="K562" s="43"/>
      <c r="L562" s="44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>
      <c r="A563" s="43"/>
      <c r="B563" s="43"/>
      <c r="C563" s="44"/>
      <c r="D563" s="44"/>
      <c r="E563" s="44"/>
      <c r="F563" s="43"/>
      <c r="G563" s="43"/>
      <c r="H563" s="43"/>
      <c r="I563" s="43"/>
      <c r="J563" s="43"/>
      <c r="K563" s="43"/>
      <c r="L563" s="44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>
      <c r="A564" s="43"/>
      <c r="B564" s="43"/>
      <c r="C564" s="44"/>
      <c r="D564" s="44"/>
      <c r="E564" s="44"/>
      <c r="F564" s="43"/>
      <c r="G564" s="43"/>
      <c r="H564" s="43"/>
      <c r="I564" s="43"/>
      <c r="J564" s="43"/>
      <c r="K564" s="43"/>
      <c r="L564" s="44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>
      <c r="A565" s="43"/>
      <c r="B565" s="43"/>
      <c r="C565" s="44"/>
      <c r="D565" s="44"/>
      <c r="E565" s="44"/>
      <c r="F565" s="43"/>
      <c r="G565" s="43"/>
      <c r="H565" s="43"/>
      <c r="I565" s="43"/>
      <c r="J565" s="43"/>
      <c r="K565" s="43"/>
      <c r="L565" s="44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>
      <c r="A566" s="43"/>
      <c r="B566" s="43"/>
      <c r="C566" s="44"/>
      <c r="D566" s="44"/>
      <c r="E566" s="44"/>
      <c r="F566" s="43"/>
      <c r="G566" s="43"/>
      <c r="H566" s="43"/>
      <c r="I566" s="43"/>
      <c r="J566" s="43"/>
      <c r="K566" s="43"/>
      <c r="L566" s="44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>
      <c r="A567" s="43"/>
      <c r="B567" s="43"/>
      <c r="C567" s="44"/>
      <c r="D567" s="44"/>
      <c r="E567" s="44"/>
      <c r="F567" s="43"/>
      <c r="G567" s="43"/>
      <c r="H567" s="43"/>
      <c r="I567" s="43"/>
      <c r="J567" s="43"/>
      <c r="K567" s="43"/>
      <c r="L567" s="44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>
      <c r="A568" s="43"/>
      <c r="B568" s="43"/>
      <c r="C568" s="44"/>
      <c r="D568" s="44"/>
      <c r="E568" s="44"/>
      <c r="F568" s="43"/>
      <c r="G568" s="43"/>
      <c r="H568" s="43"/>
      <c r="I568" s="43"/>
      <c r="J568" s="43"/>
      <c r="K568" s="43"/>
      <c r="L568" s="44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>
      <c r="A569" s="43"/>
      <c r="B569" s="43"/>
      <c r="C569" s="44"/>
      <c r="D569" s="44"/>
      <c r="E569" s="44"/>
      <c r="F569" s="43"/>
      <c r="G569" s="43"/>
      <c r="H569" s="43"/>
      <c r="I569" s="43"/>
      <c r="J569" s="43"/>
      <c r="K569" s="43"/>
      <c r="L569" s="44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>
      <c r="A570" s="43"/>
      <c r="B570" s="43"/>
      <c r="C570" s="44"/>
      <c r="D570" s="44"/>
      <c r="E570" s="44"/>
      <c r="F570" s="43"/>
      <c r="G570" s="43"/>
      <c r="H570" s="43"/>
      <c r="I570" s="43"/>
      <c r="J570" s="43"/>
      <c r="K570" s="43"/>
      <c r="L570" s="44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>
      <c r="A571" s="43"/>
      <c r="B571" s="43"/>
      <c r="C571" s="44"/>
      <c r="D571" s="44"/>
      <c r="E571" s="44"/>
      <c r="F571" s="43"/>
      <c r="G571" s="43"/>
      <c r="H571" s="43"/>
      <c r="I571" s="43"/>
      <c r="J571" s="43"/>
      <c r="K571" s="43"/>
      <c r="L571" s="44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>
      <c r="A572" s="43"/>
      <c r="B572" s="43"/>
      <c r="C572" s="44"/>
      <c r="D572" s="44"/>
      <c r="E572" s="44"/>
      <c r="F572" s="43"/>
      <c r="G572" s="43"/>
      <c r="H572" s="43"/>
      <c r="I572" s="43"/>
      <c r="J572" s="43"/>
      <c r="K572" s="43"/>
      <c r="L572" s="44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>
      <c r="A573" s="43"/>
      <c r="B573" s="43"/>
      <c r="C573" s="44"/>
      <c r="D573" s="44"/>
      <c r="E573" s="44"/>
      <c r="F573" s="43"/>
      <c r="G573" s="43"/>
      <c r="H573" s="43"/>
      <c r="I573" s="43"/>
      <c r="J573" s="43"/>
      <c r="K573" s="43"/>
      <c r="L573" s="44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>
      <c r="A574" s="43"/>
      <c r="B574" s="43"/>
      <c r="C574" s="44"/>
      <c r="D574" s="44"/>
      <c r="E574" s="44"/>
      <c r="F574" s="43"/>
      <c r="G574" s="43"/>
      <c r="H574" s="43"/>
      <c r="I574" s="43"/>
      <c r="J574" s="43"/>
      <c r="K574" s="43"/>
      <c r="L574" s="44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>
      <c r="A575" s="43"/>
      <c r="B575" s="43"/>
      <c r="C575" s="44"/>
      <c r="D575" s="44"/>
      <c r="E575" s="44"/>
      <c r="F575" s="43"/>
      <c r="G575" s="43"/>
      <c r="H575" s="43"/>
      <c r="I575" s="43"/>
      <c r="J575" s="43"/>
      <c r="K575" s="43"/>
      <c r="L575" s="44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>
      <c r="A576" s="43"/>
      <c r="B576" s="43"/>
      <c r="C576" s="44"/>
      <c r="D576" s="44"/>
      <c r="E576" s="44"/>
      <c r="F576" s="43"/>
      <c r="G576" s="43"/>
      <c r="H576" s="43"/>
      <c r="I576" s="43"/>
      <c r="J576" s="43"/>
      <c r="K576" s="43"/>
      <c r="L576" s="44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>
      <c r="A577" s="43"/>
      <c r="B577" s="43"/>
      <c r="C577" s="44"/>
      <c r="D577" s="44"/>
      <c r="E577" s="44"/>
      <c r="F577" s="43"/>
      <c r="G577" s="43"/>
      <c r="H577" s="43"/>
      <c r="I577" s="43"/>
      <c r="J577" s="43"/>
      <c r="K577" s="43"/>
      <c r="L577" s="44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>
      <c r="A578" s="43"/>
      <c r="B578" s="43"/>
      <c r="C578" s="44"/>
      <c r="D578" s="44"/>
      <c r="E578" s="44"/>
      <c r="F578" s="43"/>
      <c r="G578" s="43"/>
      <c r="H578" s="43"/>
      <c r="I578" s="43"/>
      <c r="J578" s="43"/>
      <c r="K578" s="43"/>
      <c r="L578" s="44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>
      <c r="A579" s="43"/>
      <c r="B579" s="43"/>
      <c r="C579" s="44"/>
      <c r="D579" s="44"/>
      <c r="E579" s="44"/>
      <c r="F579" s="43"/>
      <c r="G579" s="43"/>
      <c r="H579" s="43"/>
      <c r="I579" s="43"/>
      <c r="J579" s="43"/>
      <c r="K579" s="43"/>
      <c r="L579" s="44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>
      <c r="A580" s="43"/>
      <c r="B580" s="43"/>
      <c r="C580" s="44"/>
      <c r="D580" s="44"/>
      <c r="E580" s="44"/>
      <c r="F580" s="43"/>
      <c r="G580" s="43"/>
      <c r="H580" s="43"/>
      <c r="I580" s="43"/>
      <c r="J580" s="43"/>
      <c r="K580" s="43"/>
      <c r="L580" s="44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>
      <c r="A581" s="43"/>
      <c r="B581" s="43"/>
      <c r="C581" s="44"/>
      <c r="D581" s="44"/>
      <c r="E581" s="44"/>
      <c r="F581" s="43"/>
      <c r="G581" s="43"/>
      <c r="H581" s="43"/>
      <c r="I581" s="43"/>
      <c r="J581" s="43"/>
      <c r="K581" s="43"/>
      <c r="L581" s="44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>
      <c r="A582" s="43"/>
      <c r="B582" s="43"/>
      <c r="C582" s="44"/>
      <c r="D582" s="44"/>
      <c r="E582" s="44"/>
      <c r="F582" s="43"/>
      <c r="G582" s="43"/>
      <c r="H582" s="43"/>
      <c r="I582" s="43"/>
      <c r="J582" s="43"/>
      <c r="K582" s="43"/>
      <c r="L582" s="44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>
      <c r="A583" s="43"/>
      <c r="B583" s="43"/>
      <c r="C583" s="44"/>
      <c r="D583" s="44"/>
      <c r="E583" s="44"/>
      <c r="F583" s="43"/>
      <c r="G583" s="43"/>
      <c r="H583" s="43"/>
      <c r="I583" s="43"/>
      <c r="J583" s="43"/>
      <c r="K583" s="43"/>
      <c r="L583" s="44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>
      <c r="A584" s="43"/>
      <c r="B584" s="43"/>
      <c r="C584" s="44"/>
      <c r="D584" s="44"/>
      <c r="E584" s="44"/>
      <c r="F584" s="43"/>
      <c r="G584" s="43"/>
      <c r="H584" s="43"/>
      <c r="I584" s="43"/>
      <c r="J584" s="43"/>
      <c r="K584" s="43"/>
      <c r="L584" s="44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>
      <c r="A585" s="43"/>
      <c r="B585" s="43"/>
      <c r="C585" s="44"/>
      <c r="D585" s="44"/>
      <c r="E585" s="44"/>
      <c r="F585" s="43"/>
      <c r="G585" s="43"/>
      <c r="H585" s="43"/>
      <c r="I585" s="43"/>
      <c r="J585" s="43"/>
      <c r="K585" s="43"/>
      <c r="L585" s="44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>
      <c r="A586" s="43"/>
      <c r="B586" s="43"/>
      <c r="C586" s="44"/>
      <c r="D586" s="44"/>
      <c r="E586" s="44"/>
      <c r="F586" s="43"/>
      <c r="G586" s="43"/>
      <c r="H586" s="43"/>
      <c r="I586" s="43"/>
      <c r="J586" s="43"/>
      <c r="K586" s="43"/>
      <c r="L586" s="44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>
      <c r="A587" s="43"/>
      <c r="B587" s="43"/>
      <c r="C587" s="44"/>
      <c r="D587" s="44"/>
      <c r="E587" s="44"/>
      <c r="F587" s="43"/>
      <c r="G587" s="43"/>
      <c r="H587" s="43"/>
      <c r="I587" s="43"/>
      <c r="J587" s="43"/>
      <c r="K587" s="43"/>
      <c r="L587" s="44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>
      <c r="A588" s="43"/>
      <c r="B588" s="43"/>
      <c r="C588" s="44"/>
      <c r="D588" s="44"/>
      <c r="E588" s="44"/>
      <c r="F588" s="43"/>
      <c r="G588" s="43"/>
      <c r="H588" s="43"/>
      <c r="I588" s="43"/>
      <c r="J588" s="43"/>
      <c r="K588" s="43"/>
      <c r="L588" s="44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>
      <c r="A589" s="43"/>
      <c r="B589" s="43"/>
      <c r="C589" s="44"/>
      <c r="D589" s="44"/>
      <c r="E589" s="44"/>
      <c r="F589" s="43"/>
      <c r="G589" s="43"/>
      <c r="H589" s="43"/>
      <c r="I589" s="43"/>
      <c r="J589" s="43"/>
      <c r="K589" s="43"/>
      <c r="L589" s="44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>
      <c r="A590" s="43"/>
      <c r="B590" s="43"/>
      <c r="C590" s="44"/>
      <c r="D590" s="44"/>
      <c r="E590" s="44"/>
      <c r="F590" s="43"/>
      <c r="G590" s="43"/>
      <c r="H590" s="43"/>
      <c r="I590" s="43"/>
      <c r="J590" s="43"/>
      <c r="K590" s="43"/>
      <c r="L590" s="44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>
      <c r="A591" s="43"/>
      <c r="B591" s="43"/>
      <c r="C591" s="44"/>
      <c r="D591" s="44"/>
      <c r="E591" s="44"/>
      <c r="F591" s="43"/>
      <c r="G591" s="43"/>
      <c r="H591" s="43"/>
      <c r="I591" s="43"/>
      <c r="J591" s="43"/>
      <c r="K591" s="43"/>
      <c r="L591" s="44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>
      <c r="A592" s="43"/>
      <c r="B592" s="43"/>
      <c r="C592" s="44"/>
      <c r="D592" s="44"/>
      <c r="E592" s="44"/>
      <c r="F592" s="43"/>
      <c r="G592" s="43"/>
      <c r="H592" s="43"/>
      <c r="I592" s="43"/>
      <c r="J592" s="43"/>
      <c r="K592" s="43"/>
      <c r="L592" s="44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>
      <c r="A593" s="43"/>
      <c r="B593" s="43"/>
      <c r="C593" s="44"/>
      <c r="D593" s="44"/>
      <c r="E593" s="44"/>
      <c r="F593" s="43"/>
      <c r="G593" s="43"/>
      <c r="H593" s="43"/>
      <c r="I593" s="43"/>
      <c r="J593" s="43"/>
      <c r="K593" s="43"/>
      <c r="L593" s="44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>
      <c r="A594" s="43"/>
      <c r="B594" s="43"/>
      <c r="C594" s="44"/>
      <c r="D594" s="44"/>
      <c r="E594" s="44"/>
      <c r="F594" s="43"/>
      <c r="G594" s="43"/>
      <c r="H594" s="43"/>
      <c r="I594" s="43"/>
      <c r="J594" s="43"/>
      <c r="K594" s="43"/>
      <c r="L594" s="44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>
      <c r="A595" s="43"/>
      <c r="B595" s="43"/>
      <c r="C595" s="44"/>
      <c r="D595" s="44"/>
      <c r="E595" s="44"/>
      <c r="F595" s="43"/>
      <c r="G595" s="43"/>
      <c r="H595" s="43"/>
      <c r="I595" s="43"/>
      <c r="J595" s="43"/>
      <c r="K595" s="43"/>
      <c r="L595" s="44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>
      <c r="A596" s="43"/>
      <c r="B596" s="43"/>
      <c r="C596" s="44"/>
      <c r="D596" s="44"/>
      <c r="E596" s="44"/>
      <c r="F596" s="43"/>
      <c r="G596" s="43"/>
      <c r="H596" s="43"/>
      <c r="I596" s="43"/>
      <c r="J596" s="43"/>
      <c r="K596" s="43"/>
      <c r="L596" s="44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>
      <c r="A597" s="43"/>
      <c r="B597" s="43"/>
      <c r="C597" s="44"/>
      <c r="D597" s="44"/>
      <c r="E597" s="44"/>
      <c r="F597" s="43"/>
      <c r="G597" s="43"/>
      <c r="H597" s="43"/>
      <c r="I597" s="43"/>
      <c r="J597" s="43"/>
      <c r="K597" s="43"/>
      <c r="L597" s="44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>
      <c r="A598" s="43"/>
      <c r="B598" s="43"/>
      <c r="C598" s="44"/>
      <c r="D598" s="44"/>
      <c r="E598" s="44"/>
      <c r="F598" s="43"/>
      <c r="G598" s="43"/>
      <c r="H598" s="43"/>
      <c r="I598" s="43"/>
      <c r="J598" s="43"/>
      <c r="K598" s="43"/>
      <c r="L598" s="44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>
      <c r="A599" s="43"/>
      <c r="B599" s="43"/>
      <c r="C599" s="44"/>
      <c r="D599" s="44"/>
      <c r="E599" s="44"/>
      <c r="F599" s="43"/>
      <c r="G599" s="43"/>
      <c r="H599" s="43"/>
      <c r="I599" s="43"/>
      <c r="J599" s="43"/>
      <c r="K599" s="43"/>
      <c r="L599" s="44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>
      <c r="A600" s="43"/>
      <c r="B600" s="43"/>
      <c r="C600" s="44"/>
      <c r="D600" s="44"/>
      <c r="E600" s="44"/>
      <c r="F600" s="43"/>
      <c r="G600" s="43"/>
      <c r="H600" s="43"/>
      <c r="I600" s="43"/>
      <c r="J600" s="43"/>
      <c r="K600" s="43"/>
      <c r="L600" s="44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>
      <c r="A601" s="43"/>
      <c r="B601" s="43"/>
      <c r="C601" s="44"/>
      <c r="D601" s="44"/>
      <c r="E601" s="44"/>
      <c r="F601" s="43"/>
      <c r="G601" s="43"/>
      <c r="H601" s="43"/>
      <c r="I601" s="43"/>
      <c r="J601" s="43"/>
      <c r="K601" s="43"/>
      <c r="L601" s="44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>
      <c r="A602" s="43"/>
      <c r="B602" s="43"/>
      <c r="C602" s="44"/>
      <c r="D602" s="44"/>
      <c r="E602" s="44"/>
      <c r="F602" s="43"/>
      <c r="G602" s="43"/>
      <c r="H602" s="43"/>
      <c r="I602" s="43"/>
      <c r="J602" s="43"/>
      <c r="K602" s="43"/>
      <c r="L602" s="44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>
      <c r="A603" s="43"/>
      <c r="B603" s="43"/>
      <c r="C603" s="44"/>
      <c r="D603" s="44"/>
      <c r="E603" s="44"/>
      <c r="F603" s="43"/>
      <c r="G603" s="43"/>
      <c r="H603" s="43"/>
      <c r="I603" s="43"/>
      <c r="J603" s="43"/>
      <c r="K603" s="43"/>
      <c r="L603" s="44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>
      <c r="A604" s="43"/>
      <c r="B604" s="43"/>
      <c r="C604" s="44"/>
      <c r="D604" s="44"/>
      <c r="E604" s="44"/>
      <c r="F604" s="43"/>
      <c r="G604" s="43"/>
      <c r="H604" s="43"/>
      <c r="I604" s="43"/>
      <c r="J604" s="43"/>
      <c r="K604" s="43"/>
      <c r="L604" s="44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>
      <c r="A605" s="43"/>
      <c r="B605" s="43"/>
      <c r="C605" s="44"/>
      <c r="D605" s="44"/>
      <c r="E605" s="44"/>
      <c r="F605" s="43"/>
      <c r="G605" s="43"/>
      <c r="H605" s="43"/>
      <c r="I605" s="43"/>
      <c r="J605" s="43"/>
      <c r="K605" s="43"/>
      <c r="L605" s="44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>
      <c r="A606" s="43"/>
      <c r="B606" s="43"/>
      <c r="C606" s="44"/>
      <c r="D606" s="44"/>
      <c r="E606" s="44"/>
      <c r="F606" s="43"/>
      <c r="G606" s="43"/>
      <c r="H606" s="43"/>
      <c r="I606" s="43"/>
      <c r="J606" s="43"/>
      <c r="K606" s="43"/>
      <c r="L606" s="44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>
      <c r="A607" s="43"/>
      <c r="B607" s="43"/>
      <c r="C607" s="44"/>
      <c r="D607" s="44"/>
      <c r="E607" s="44"/>
      <c r="F607" s="43"/>
      <c r="G607" s="43"/>
      <c r="H607" s="43"/>
      <c r="I607" s="43"/>
      <c r="J607" s="43"/>
      <c r="K607" s="43"/>
      <c r="L607" s="44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>
      <c r="A608" s="43"/>
      <c r="B608" s="43"/>
      <c r="C608" s="44"/>
      <c r="D608" s="44"/>
      <c r="E608" s="44"/>
      <c r="F608" s="43"/>
      <c r="G608" s="43"/>
      <c r="H608" s="43"/>
      <c r="I608" s="43"/>
      <c r="J608" s="43"/>
      <c r="K608" s="43"/>
      <c r="L608" s="44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>
      <c r="A609" s="43"/>
      <c r="B609" s="43"/>
      <c r="C609" s="44"/>
      <c r="D609" s="44"/>
      <c r="E609" s="44"/>
      <c r="F609" s="43"/>
      <c r="G609" s="43"/>
      <c r="H609" s="43"/>
      <c r="I609" s="43"/>
      <c r="J609" s="43"/>
      <c r="K609" s="43"/>
      <c r="L609" s="44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>
      <c r="A610" s="43"/>
      <c r="B610" s="43"/>
      <c r="C610" s="44"/>
      <c r="D610" s="44"/>
      <c r="E610" s="44"/>
      <c r="F610" s="43"/>
      <c r="G610" s="43"/>
      <c r="H610" s="43"/>
      <c r="I610" s="43"/>
      <c r="J610" s="43"/>
      <c r="K610" s="43"/>
      <c r="L610" s="44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>
      <c r="A611" s="43"/>
      <c r="B611" s="43"/>
      <c r="C611" s="44"/>
      <c r="D611" s="44"/>
      <c r="E611" s="44"/>
      <c r="F611" s="43"/>
      <c r="G611" s="43"/>
      <c r="H611" s="43"/>
      <c r="I611" s="43"/>
      <c r="J611" s="43"/>
      <c r="K611" s="43"/>
      <c r="L611" s="44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>
      <c r="A612" s="43"/>
      <c r="B612" s="43"/>
      <c r="C612" s="44"/>
      <c r="D612" s="44"/>
      <c r="E612" s="44"/>
      <c r="F612" s="43"/>
      <c r="G612" s="43"/>
      <c r="H612" s="43"/>
      <c r="I612" s="43"/>
      <c r="J612" s="43"/>
      <c r="K612" s="43"/>
      <c r="L612" s="44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>
      <c r="A613" s="43"/>
      <c r="B613" s="43"/>
      <c r="C613" s="44"/>
      <c r="D613" s="44"/>
      <c r="E613" s="44"/>
      <c r="F613" s="43"/>
      <c r="G613" s="43"/>
      <c r="H613" s="43"/>
      <c r="I613" s="43"/>
      <c r="J613" s="43"/>
      <c r="K613" s="43"/>
      <c r="L613" s="44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>
      <c r="A614" s="43"/>
      <c r="B614" s="43"/>
      <c r="C614" s="44"/>
      <c r="D614" s="44"/>
      <c r="E614" s="44"/>
      <c r="F614" s="43"/>
      <c r="G614" s="43"/>
      <c r="H614" s="43"/>
      <c r="I614" s="43"/>
      <c r="J614" s="43"/>
      <c r="K614" s="43"/>
      <c r="L614" s="44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>
      <c r="A615" s="43"/>
      <c r="B615" s="43"/>
      <c r="C615" s="44"/>
      <c r="D615" s="44"/>
      <c r="E615" s="44"/>
      <c r="F615" s="43"/>
      <c r="G615" s="43"/>
      <c r="H615" s="43"/>
      <c r="I615" s="43"/>
      <c r="J615" s="43"/>
      <c r="K615" s="43"/>
      <c r="L615" s="44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>
      <c r="A616" s="43"/>
      <c r="B616" s="43"/>
      <c r="C616" s="44"/>
      <c r="D616" s="44"/>
      <c r="E616" s="44"/>
      <c r="F616" s="43"/>
      <c r="G616" s="43"/>
      <c r="H616" s="43"/>
      <c r="I616" s="43"/>
      <c r="J616" s="43"/>
      <c r="K616" s="43"/>
      <c r="L616" s="44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>
      <c r="A617" s="43"/>
      <c r="B617" s="43"/>
      <c r="C617" s="44"/>
      <c r="D617" s="44"/>
      <c r="E617" s="44"/>
      <c r="F617" s="43"/>
      <c r="G617" s="43"/>
      <c r="H617" s="43"/>
      <c r="I617" s="43"/>
      <c r="J617" s="43"/>
      <c r="K617" s="43"/>
      <c r="L617" s="44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>
      <c r="A618" s="43"/>
      <c r="B618" s="43"/>
      <c r="C618" s="44"/>
      <c r="D618" s="44"/>
      <c r="E618" s="44"/>
      <c r="F618" s="43"/>
      <c r="G618" s="43"/>
      <c r="H618" s="43"/>
      <c r="I618" s="43"/>
      <c r="J618" s="43"/>
      <c r="K618" s="43"/>
      <c r="L618" s="44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>
      <c r="A619" s="43"/>
      <c r="B619" s="43"/>
      <c r="C619" s="44"/>
      <c r="D619" s="44"/>
      <c r="E619" s="44"/>
      <c r="F619" s="43"/>
      <c r="G619" s="43"/>
      <c r="H619" s="43"/>
      <c r="I619" s="43"/>
      <c r="J619" s="43"/>
      <c r="K619" s="43"/>
      <c r="L619" s="44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>
      <c r="A620" s="43"/>
      <c r="B620" s="43"/>
      <c r="C620" s="44"/>
      <c r="D620" s="44"/>
      <c r="E620" s="44"/>
      <c r="F620" s="43"/>
      <c r="G620" s="43"/>
      <c r="H620" s="43"/>
      <c r="I620" s="43"/>
      <c r="J620" s="43"/>
      <c r="K620" s="43"/>
      <c r="L620" s="44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>
      <c r="A621" s="43"/>
      <c r="B621" s="43"/>
      <c r="C621" s="44"/>
      <c r="D621" s="44"/>
      <c r="E621" s="44"/>
      <c r="F621" s="43"/>
      <c r="G621" s="43"/>
      <c r="H621" s="43"/>
      <c r="I621" s="43"/>
      <c r="J621" s="43"/>
      <c r="K621" s="43"/>
      <c r="L621" s="44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>
      <c r="A622" s="43"/>
      <c r="B622" s="43"/>
      <c r="C622" s="44"/>
      <c r="D622" s="44"/>
      <c r="E622" s="44"/>
      <c r="F622" s="43"/>
      <c r="G622" s="43"/>
      <c r="H622" s="43"/>
      <c r="I622" s="43"/>
      <c r="J622" s="43"/>
      <c r="K622" s="43"/>
      <c r="L622" s="44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>
      <c r="A623" s="43"/>
      <c r="B623" s="43"/>
      <c r="C623" s="44"/>
      <c r="D623" s="44"/>
      <c r="E623" s="44"/>
      <c r="F623" s="43"/>
      <c r="G623" s="43"/>
      <c r="H623" s="43"/>
      <c r="I623" s="43"/>
      <c r="J623" s="43"/>
      <c r="K623" s="43"/>
      <c r="L623" s="44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>
      <c r="A624" s="43"/>
      <c r="B624" s="43"/>
      <c r="C624" s="44"/>
      <c r="D624" s="44"/>
      <c r="E624" s="44"/>
      <c r="F624" s="43"/>
      <c r="G624" s="43"/>
      <c r="H624" s="43"/>
      <c r="I624" s="43"/>
      <c r="J624" s="43"/>
      <c r="K624" s="43"/>
      <c r="L624" s="44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>
      <c r="A625" s="43"/>
      <c r="B625" s="43"/>
      <c r="C625" s="44"/>
      <c r="D625" s="44"/>
      <c r="E625" s="44"/>
      <c r="F625" s="43"/>
      <c r="G625" s="43"/>
      <c r="H625" s="43"/>
      <c r="I625" s="43"/>
      <c r="J625" s="43"/>
      <c r="K625" s="43"/>
      <c r="L625" s="44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>
      <c r="A626" s="43"/>
      <c r="B626" s="43"/>
      <c r="C626" s="44"/>
      <c r="D626" s="44"/>
      <c r="E626" s="44"/>
      <c r="F626" s="43"/>
      <c r="G626" s="43"/>
      <c r="H626" s="43"/>
      <c r="I626" s="43"/>
      <c r="J626" s="43"/>
      <c r="K626" s="43"/>
      <c r="L626" s="44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>
      <c r="A627" s="43"/>
      <c r="B627" s="43"/>
      <c r="C627" s="44"/>
      <c r="D627" s="44"/>
      <c r="E627" s="44"/>
      <c r="F627" s="43"/>
      <c r="G627" s="43"/>
      <c r="H627" s="43"/>
      <c r="I627" s="43"/>
      <c r="J627" s="43"/>
      <c r="K627" s="43"/>
      <c r="L627" s="44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>
      <c r="A628" s="43"/>
      <c r="B628" s="43"/>
      <c r="C628" s="44"/>
      <c r="D628" s="44"/>
      <c r="E628" s="44"/>
      <c r="F628" s="43"/>
      <c r="G628" s="43"/>
      <c r="H628" s="43"/>
      <c r="I628" s="43"/>
      <c r="J628" s="43"/>
      <c r="K628" s="43"/>
      <c r="L628" s="44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>
      <c r="A629" s="43"/>
      <c r="B629" s="43"/>
      <c r="C629" s="44"/>
      <c r="D629" s="44"/>
      <c r="E629" s="44"/>
      <c r="F629" s="43"/>
      <c r="G629" s="43"/>
      <c r="H629" s="43"/>
      <c r="I629" s="43"/>
      <c r="J629" s="43"/>
      <c r="K629" s="43"/>
      <c r="L629" s="44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>
      <c r="A630" s="43"/>
      <c r="B630" s="43"/>
      <c r="C630" s="44"/>
      <c r="D630" s="44"/>
      <c r="E630" s="44"/>
      <c r="F630" s="43"/>
      <c r="G630" s="43"/>
      <c r="H630" s="43"/>
      <c r="I630" s="43"/>
      <c r="J630" s="43"/>
      <c r="K630" s="43"/>
      <c r="L630" s="44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>
      <c r="A631" s="43"/>
      <c r="B631" s="43"/>
      <c r="C631" s="44"/>
      <c r="D631" s="44"/>
      <c r="E631" s="44"/>
      <c r="F631" s="43"/>
      <c r="G631" s="43"/>
      <c r="H631" s="43"/>
      <c r="I631" s="43"/>
      <c r="J631" s="43"/>
      <c r="K631" s="43"/>
      <c r="L631" s="44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>
      <c r="A632" s="43"/>
      <c r="B632" s="43"/>
      <c r="C632" s="44"/>
      <c r="D632" s="44"/>
      <c r="E632" s="44"/>
      <c r="F632" s="43"/>
      <c r="G632" s="43"/>
      <c r="H632" s="43"/>
      <c r="I632" s="43"/>
      <c r="J632" s="43"/>
      <c r="K632" s="43"/>
      <c r="L632" s="44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>
      <c r="A633" s="43"/>
      <c r="B633" s="43"/>
      <c r="C633" s="44"/>
      <c r="D633" s="44"/>
      <c r="E633" s="44"/>
      <c r="F633" s="43"/>
      <c r="G633" s="43"/>
      <c r="H633" s="43"/>
      <c r="I633" s="43"/>
      <c r="J633" s="43"/>
      <c r="K633" s="43"/>
      <c r="L633" s="44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>
      <c r="A634" s="43"/>
      <c r="B634" s="43"/>
      <c r="C634" s="44"/>
      <c r="D634" s="44"/>
      <c r="E634" s="44"/>
      <c r="F634" s="43"/>
      <c r="G634" s="43"/>
      <c r="H634" s="43"/>
      <c r="I634" s="43"/>
      <c r="J634" s="43"/>
      <c r="K634" s="43"/>
      <c r="L634" s="44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>
      <c r="A635" s="43"/>
      <c r="B635" s="43"/>
      <c r="C635" s="44"/>
      <c r="D635" s="44"/>
      <c r="E635" s="44"/>
      <c r="F635" s="43"/>
      <c r="G635" s="43"/>
      <c r="H635" s="43"/>
      <c r="I635" s="43"/>
      <c r="J635" s="43"/>
      <c r="K635" s="43"/>
      <c r="L635" s="44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>
      <c r="A636" s="43"/>
      <c r="B636" s="43"/>
      <c r="C636" s="44"/>
      <c r="D636" s="44"/>
      <c r="E636" s="44"/>
      <c r="F636" s="43"/>
      <c r="G636" s="43"/>
      <c r="H636" s="43"/>
      <c r="I636" s="43"/>
      <c r="J636" s="43"/>
      <c r="K636" s="43"/>
      <c r="L636" s="44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>
      <c r="A637" s="43"/>
      <c r="B637" s="43"/>
      <c r="C637" s="44"/>
      <c r="D637" s="44"/>
      <c r="E637" s="44"/>
      <c r="F637" s="43"/>
      <c r="G637" s="43"/>
      <c r="H637" s="43"/>
      <c r="I637" s="43"/>
      <c r="J637" s="43"/>
      <c r="K637" s="43"/>
      <c r="L637" s="44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>
      <c r="A638" s="43"/>
      <c r="B638" s="43"/>
      <c r="C638" s="44"/>
      <c r="D638" s="44"/>
      <c r="E638" s="44"/>
      <c r="F638" s="43"/>
      <c r="G638" s="43"/>
      <c r="H638" s="43"/>
      <c r="I638" s="43"/>
      <c r="J638" s="43"/>
      <c r="K638" s="43"/>
      <c r="L638" s="44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>
      <c r="A639" s="43"/>
      <c r="B639" s="43"/>
      <c r="C639" s="44"/>
      <c r="D639" s="44"/>
      <c r="E639" s="44"/>
      <c r="F639" s="43"/>
      <c r="G639" s="43"/>
      <c r="H639" s="43"/>
      <c r="I639" s="43"/>
      <c r="J639" s="43"/>
      <c r="K639" s="43"/>
      <c r="L639" s="44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>
      <c r="A640" s="43"/>
      <c r="B640" s="43"/>
      <c r="C640" s="44"/>
      <c r="D640" s="44"/>
      <c r="E640" s="44"/>
      <c r="F640" s="43"/>
      <c r="G640" s="43"/>
      <c r="H640" s="43"/>
      <c r="I640" s="43"/>
      <c r="J640" s="43"/>
      <c r="K640" s="43"/>
      <c r="L640" s="44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>
      <c r="A641" s="43"/>
      <c r="B641" s="43"/>
      <c r="C641" s="44"/>
      <c r="D641" s="44"/>
      <c r="E641" s="44"/>
      <c r="F641" s="43"/>
      <c r="G641" s="43"/>
      <c r="H641" s="43"/>
      <c r="I641" s="43"/>
      <c r="J641" s="43"/>
      <c r="K641" s="43"/>
      <c r="L641" s="44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>
      <c r="A642" s="43"/>
      <c r="B642" s="43"/>
      <c r="C642" s="44"/>
      <c r="D642" s="44"/>
      <c r="E642" s="44"/>
      <c r="F642" s="43"/>
      <c r="G642" s="43"/>
      <c r="H642" s="43"/>
      <c r="I642" s="43"/>
      <c r="J642" s="43"/>
      <c r="K642" s="43"/>
      <c r="L642" s="44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>
      <c r="A643" s="43"/>
      <c r="B643" s="43"/>
      <c r="C643" s="44"/>
      <c r="D643" s="44"/>
      <c r="E643" s="44"/>
      <c r="F643" s="43"/>
      <c r="G643" s="43"/>
      <c r="H643" s="43"/>
      <c r="I643" s="43"/>
      <c r="J643" s="43"/>
      <c r="K643" s="43"/>
      <c r="L643" s="44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>
      <c r="A644" s="43"/>
      <c r="B644" s="43"/>
      <c r="C644" s="44"/>
      <c r="D644" s="44"/>
      <c r="E644" s="44"/>
      <c r="F644" s="43"/>
      <c r="G644" s="43"/>
      <c r="H644" s="43"/>
      <c r="I644" s="43"/>
      <c r="J644" s="43"/>
      <c r="K644" s="43"/>
      <c r="L644" s="44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>
      <c r="A645" s="43"/>
      <c r="B645" s="43"/>
      <c r="C645" s="44"/>
      <c r="D645" s="44"/>
      <c r="E645" s="44"/>
      <c r="F645" s="43"/>
      <c r="G645" s="43"/>
      <c r="H645" s="43"/>
      <c r="I645" s="43"/>
      <c r="J645" s="43"/>
      <c r="K645" s="43"/>
      <c r="L645" s="44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>
      <c r="A646" s="43"/>
      <c r="B646" s="43"/>
      <c r="C646" s="44"/>
      <c r="D646" s="44"/>
      <c r="E646" s="44"/>
      <c r="F646" s="43"/>
      <c r="G646" s="43"/>
      <c r="H646" s="43"/>
      <c r="I646" s="43"/>
      <c r="J646" s="43"/>
      <c r="K646" s="43"/>
      <c r="L646" s="44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>
      <c r="A647" s="43"/>
      <c r="B647" s="43"/>
      <c r="C647" s="44"/>
      <c r="D647" s="44"/>
      <c r="E647" s="44"/>
      <c r="F647" s="43"/>
      <c r="G647" s="43"/>
      <c r="H647" s="43"/>
      <c r="I647" s="43"/>
      <c r="J647" s="43"/>
      <c r="K647" s="43"/>
      <c r="L647" s="44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>
      <c r="A648" s="43"/>
      <c r="B648" s="43"/>
      <c r="C648" s="44"/>
      <c r="D648" s="44"/>
      <c r="E648" s="44"/>
      <c r="F648" s="43"/>
      <c r="G648" s="43"/>
      <c r="H648" s="43"/>
      <c r="I648" s="43"/>
      <c r="J648" s="43"/>
      <c r="K648" s="43"/>
      <c r="L648" s="44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>
      <c r="A649" s="43"/>
      <c r="B649" s="43"/>
      <c r="C649" s="44"/>
      <c r="D649" s="44"/>
      <c r="E649" s="44"/>
      <c r="F649" s="43"/>
      <c r="G649" s="43"/>
      <c r="H649" s="43"/>
      <c r="I649" s="43"/>
      <c r="J649" s="43"/>
      <c r="K649" s="43"/>
      <c r="L649" s="44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>
      <c r="A650" s="43"/>
      <c r="B650" s="43"/>
      <c r="C650" s="44"/>
      <c r="D650" s="44"/>
      <c r="E650" s="44"/>
      <c r="F650" s="43"/>
      <c r="G650" s="43"/>
      <c r="H650" s="43"/>
      <c r="I650" s="43"/>
      <c r="J650" s="43"/>
      <c r="K650" s="43"/>
      <c r="L650" s="44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>
      <c r="A651" s="43"/>
      <c r="B651" s="43"/>
      <c r="C651" s="44"/>
      <c r="D651" s="44"/>
      <c r="E651" s="44"/>
      <c r="F651" s="43"/>
      <c r="G651" s="43"/>
      <c r="H651" s="43"/>
      <c r="I651" s="43"/>
      <c r="J651" s="43"/>
      <c r="K651" s="43"/>
      <c r="L651" s="44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>
      <c r="A652" s="43"/>
      <c r="B652" s="43"/>
      <c r="C652" s="44"/>
      <c r="D652" s="44"/>
      <c r="E652" s="44"/>
      <c r="F652" s="43"/>
      <c r="G652" s="43"/>
      <c r="H652" s="43"/>
      <c r="I652" s="43"/>
      <c r="J652" s="43"/>
      <c r="K652" s="43"/>
      <c r="L652" s="44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>
      <c r="A653" s="43"/>
      <c r="B653" s="43"/>
      <c r="C653" s="44"/>
      <c r="D653" s="44"/>
      <c r="E653" s="44"/>
      <c r="F653" s="43"/>
      <c r="G653" s="43"/>
      <c r="H653" s="43"/>
      <c r="I653" s="43"/>
      <c r="J653" s="43"/>
      <c r="K653" s="43"/>
      <c r="L653" s="44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>
      <c r="A654" s="43"/>
      <c r="B654" s="43"/>
      <c r="C654" s="44"/>
      <c r="D654" s="44"/>
      <c r="E654" s="44"/>
      <c r="F654" s="43"/>
      <c r="G654" s="43"/>
      <c r="H654" s="43"/>
      <c r="I654" s="43"/>
      <c r="J654" s="43"/>
      <c r="K654" s="43"/>
      <c r="L654" s="44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>
      <c r="A655" s="43"/>
      <c r="B655" s="43"/>
      <c r="C655" s="44"/>
      <c r="D655" s="44"/>
      <c r="E655" s="44"/>
      <c r="F655" s="43"/>
      <c r="G655" s="43"/>
      <c r="H655" s="43"/>
      <c r="I655" s="43"/>
      <c r="J655" s="43"/>
      <c r="K655" s="43"/>
      <c r="L655" s="44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>
      <c r="A656" s="43"/>
      <c r="B656" s="43"/>
      <c r="C656" s="44"/>
      <c r="D656" s="44"/>
      <c r="E656" s="44"/>
      <c r="F656" s="43"/>
      <c r="G656" s="43"/>
      <c r="H656" s="43"/>
      <c r="I656" s="43"/>
      <c r="J656" s="43"/>
      <c r="K656" s="43"/>
      <c r="L656" s="44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>
      <c r="A657" s="43"/>
      <c r="B657" s="43"/>
      <c r="C657" s="44"/>
      <c r="D657" s="44"/>
      <c r="E657" s="44"/>
      <c r="F657" s="43"/>
      <c r="G657" s="43"/>
      <c r="H657" s="43"/>
      <c r="I657" s="43"/>
      <c r="J657" s="43"/>
      <c r="K657" s="43"/>
      <c r="L657" s="44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>
      <c r="A658" s="43"/>
      <c r="B658" s="43"/>
      <c r="C658" s="44"/>
      <c r="D658" s="44"/>
      <c r="E658" s="44"/>
      <c r="F658" s="43"/>
      <c r="G658" s="43"/>
      <c r="H658" s="43"/>
      <c r="I658" s="43"/>
      <c r="J658" s="43"/>
      <c r="K658" s="43"/>
      <c r="L658" s="44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>
      <c r="A659" s="43"/>
      <c r="B659" s="43"/>
      <c r="C659" s="44"/>
      <c r="D659" s="44"/>
      <c r="E659" s="44"/>
      <c r="F659" s="43"/>
      <c r="G659" s="43"/>
      <c r="H659" s="43"/>
      <c r="I659" s="43"/>
      <c r="J659" s="43"/>
      <c r="K659" s="43"/>
      <c r="L659" s="44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>
      <c r="A660" s="43"/>
      <c r="B660" s="43"/>
      <c r="C660" s="44"/>
      <c r="D660" s="44"/>
      <c r="E660" s="44"/>
      <c r="F660" s="43"/>
      <c r="G660" s="43"/>
      <c r="H660" s="43"/>
      <c r="I660" s="43"/>
      <c r="J660" s="43"/>
      <c r="K660" s="43"/>
      <c r="L660" s="44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>
      <c r="A661" s="43"/>
      <c r="B661" s="43"/>
      <c r="C661" s="44"/>
      <c r="D661" s="44"/>
      <c r="E661" s="44"/>
      <c r="F661" s="43"/>
      <c r="G661" s="43"/>
      <c r="H661" s="43"/>
      <c r="I661" s="43"/>
      <c r="J661" s="43"/>
      <c r="K661" s="43"/>
      <c r="L661" s="44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>
      <c r="A662" s="43"/>
      <c r="B662" s="43"/>
      <c r="C662" s="44"/>
      <c r="D662" s="44"/>
      <c r="E662" s="44"/>
      <c r="F662" s="43"/>
      <c r="G662" s="43"/>
      <c r="H662" s="43"/>
      <c r="I662" s="43"/>
      <c r="J662" s="43"/>
      <c r="K662" s="43"/>
      <c r="L662" s="44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>
      <c r="A663" s="43"/>
      <c r="B663" s="43"/>
      <c r="C663" s="44"/>
      <c r="D663" s="44"/>
      <c r="E663" s="44"/>
      <c r="F663" s="43"/>
      <c r="G663" s="43"/>
      <c r="H663" s="43"/>
      <c r="I663" s="43"/>
      <c r="J663" s="43"/>
      <c r="K663" s="43"/>
      <c r="L663" s="44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>
      <c r="A664" s="43"/>
      <c r="B664" s="43"/>
      <c r="C664" s="44"/>
      <c r="D664" s="44"/>
      <c r="E664" s="44"/>
      <c r="F664" s="43"/>
      <c r="G664" s="43"/>
      <c r="H664" s="43"/>
      <c r="I664" s="43"/>
      <c r="J664" s="43"/>
      <c r="K664" s="43"/>
      <c r="L664" s="44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>
      <c r="A665" s="43"/>
      <c r="B665" s="43"/>
      <c r="C665" s="44"/>
      <c r="D665" s="44"/>
      <c r="E665" s="44"/>
      <c r="F665" s="43"/>
      <c r="G665" s="43"/>
      <c r="H665" s="43"/>
      <c r="I665" s="43"/>
      <c r="J665" s="43"/>
      <c r="K665" s="43"/>
      <c r="L665" s="44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>
      <c r="A666" s="43"/>
      <c r="B666" s="43"/>
      <c r="C666" s="44"/>
      <c r="D666" s="44"/>
      <c r="E666" s="44"/>
      <c r="F666" s="43"/>
      <c r="G666" s="43"/>
      <c r="H666" s="43"/>
      <c r="I666" s="43"/>
      <c r="J666" s="43"/>
      <c r="K666" s="43"/>
      <c r="L666" s="44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>
      <c r="A667" s="43"/>
      <c r="B667" s="43"/>
      <c r="C667" s="44"/>
      <c r="D667" s="44"/>
      <c r="E667" s="44"/>
      <c r="F667" s="43"/>
      <c r="G667" s="43"/>
      <c r="H667" s="43"/>
      <c r="I667" s="43"/>
      <c r="J667" s="43"/>
      <c r="K667" s="43"/>
      <c r="L667" s="44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>
      <c r="A668" s="43"/>
      <c r="B668" s="43"/>
      <c r="C668" s="44"/>
      <c r="D668" s="44"/>
      <c r="E668" s="44"/>
      <c r="F668" s="43"/>
      <c r="G668" s="43"/>
      <c r="H668" s="43"/>
      <c r="I668" s="43"/>
      <c r="J668" s="43"/>
      <c r="K668" s="43"/>
      <c r="L668" s="44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>
      <c r="A669" s="43"/>
      <c r="B669" s="43"/>
      <c r="C669" s="44"/>
      <c r="D669" s="44"/>
      <c r="E669" s="44"/>
      <c r="F669" s="43"/>
      <c r="G669" s="43"/>
      <c r="H669" s="43"/>
      <c r="I669" s="43"/>
      <c r="J669" s="43"/>
      <c r="K669" s="43"/>
      <c r="L669" s="44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>
      <c r="A670" s="43"/>
      <c r="B670" s="43"/>
      <c r="C670" s="44"/>
      <c r="D670" s="44"/>
      <c r="E670" s="44"/>
      <c r="F670" s="43"/>
      <c r="G670" s="43"/>
      <c r="H670" s="43"/>
      <c r="I670" s="43"/>
      <c r="J670" s="43"/>
      <c r="K670" s="43"/>
      <c r="L670" s="44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>
      <c r="A671" s="43"/>
      <c r="B671" s="43"/>
      <c r="C671" s="44"/>
      <c r="D671" s="44"/>
      <c r="E671" s="44"/>
      <c r="F671" s="43"/>
      <c r="G671" s="43"/>
      <c r="H671" s="43"/>
      <c r="I671" s="43"/>
      <c r="J671" s="43"/>
      <c r="K671" s="43"/>
      <c r="L671" s="44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>
      <c r="A672" s="43"/>
      <c r="B672" s="43"/>
      <c r="C672" s="44"/>
      <c r="D672" s="44"/>
      <c r="E672" s="44"/>
      <c r="F672" s="43"/>
      <c r="G672" s="43"/>
      <c r="H672" s="43"/>
      <c r="I672" s="43"/>
      <c r="J672" s="43"/>
      <c r="K672" s="43"/>
      <c r="L672" s="44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>
      <c r="A673" s="43"/>
      <c r="B673" s="43"/>
      <c r="C673" s="44"/>
      <c r="D673" s="44"/>
      <c r="E673" s="44"/>
      <c r="F673" s="43"/>
      <c r="G673" s="43"/>
      <c r="H673" s="43"/>
      <c r="I673" s="43"/>
      <c r="J673" s="43"/>
      <c r="K673" s="43"/>
      <c r="L673" s="44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>
      <c r="A674" s="43"/>
      <c r="B674" s="43"/>
      <c r="C674" s="44"/>
      <c r="D674" s="44"/>
      <c r="E674" s="44"/>
      <c r="F674" s="43"/>
      <c r="G674" s="43"/>
      <c r="H674" s="43"/>
      <c r="I674" s="43"/>
      <c r="J674" s="43"/>
      <c r="K674" s="43"/>
      <c r="L674" s="44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>
      <c r="A675" s="43"/>
      <c r="B675" s="43"/>
      <c r="C675" s="44"/>
      <c r="D675" s="44"/>
      <c r="E675" s="44"/>
      <c r="F675" s="43"/>
      <c r="G675" s="43"/>
      <c r="H675" s="43"/>
      <c r="I675" s="43"/>
      <c r="J675" s="43"/>
      <c r="K675" s="43"/>
      <c r="L675" s="44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>
      <c r="A676" s="43"/>
      <c r="B676" s="43"/>
      <c r="C676" s="44"/>
      <c r="D676" s="44"/>
      <c r="E676" s="44"/>
      <c r="F676" s="43"/>
      <c r="G676" s="43"/>
      <c r="H676" s="43"/>
      <c r="I676" s="43"/>
      <c r="J676" s="43"/>
      <c r="K676" s="43"/>
      <c r="L676" s="44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>
      <c r="A677" s="43"/>
      <c r="B677" s="43"/>
      <c r="C677" s="44"/>
      <c r="D677" s="44"/>
      <c r="E677" s="44"/>
      <c r="F677" s="43"/>
      <c r="G677" s="43"/>
      <c r="H677" s="43"/>
      <c r="I677" s="43"/>
      <c r="J677" s="43"/>
      <c r="K677" s="43"/>
      <c r="L677" s="44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>
      <c r="A678" s="43"/>
      <c r="B678" s="43"/>
      <c r="C678" s="44"/>
      <c r="D678" s="44"/>
      <c r="E678" s="44"/>
      <c r="F678" s="43"/>
      <c r="G678" s="43"/>
      <c r="H678" s="43"/>
      <c r="I678" s="43"/>
      <c r="J678" s="43"/>
      <c r="K678" s="43"/>
      <c r="L678" s="44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>
      <c r="A679" s="43"/>
      <c r="B679" s="43"/>
      <c r="C679" s="44"/>
      <c r="D679" s="44"/>
      <c r="E679" s="44"/>
      <c r="F679" s="43"/>
      <c r="G679" s="43"/>
      <c r="H679" s="43"/>
      <c r="I679" s="43"/>
      <c r="J679" s="43"/>
      <c r="K679" s="43"/>
      <c r="L679" s="44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>
      <c r="A680" s="43"/>
      <c r="B680" s="43"/>
      <c r="C680" s="44"/>
      <c r="D680" s="44"/>
      <c r="E680" s="44"/>
      <c r="F680" s="43"/>
      <c r="G680" s="43"/>
      <c r="H680" s="43"/>
      <c r="I680" s="43"/>
      <c r="J680" s="43"/>
      <c r="K680" s="43"/>
      <c r="L680" s="44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>
      <c r="A681" s="43"/>
      <c r="B681" s="43"/>
      <c r="C681" s="44"/>
      <c r="D681" s="44"/>
      <c r="E681" s="44"/>
      <c r="F681" s="43"/>
      <c r="G681" s="43"/>
      <c r="H681" s="43"/>
      <c r="I681" s="43"/>
      <c r="J681" s="43"/>
      <c r="K681" s="43"/>
      <c r="L681" s="44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>
      <c r="A682" s="43"/>
      <c r="B682" s="43"/>
      <c r="C682" s="44"/>
      <c r="D682" s="44"/>
      <c r="E682" s="44"/>
      <c r="F682" s="43"/>
      <c r="G682" s="43"/>
      <c r="H682" s="43"/>
      <c r="I682" s="43"/>
      <c r="J682" s="43"/>
      <c r="K682" s="43"/>
      <c r="L682" s="44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>
      <c r="A683" s="43"/>
      <c r="B683" s="43"/>
      <c r="C683" s="44"/>
      <c r="D683" s="44"/>
      <c r="E683" s="44"/>
      <c r="F683" s="43"/>
      <c r="G683" s="43"/>
      <c r="H683" s="43"/>
      <c r="I683" s="43"/>
      <c r="J683" s="43"/>
      <c r="K683" s="43"/>
      <c r="L683" s="44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>
      <c r="A684" s="43"/>
      <c r="B684" s="43"/>
      <c r="C684" s="44"/>
      <c r="D684" s="44"/>
      <c r="E684" s="44"/>
      <c r="F684" s="43"/>
      <c r="G684" s="43"/>
      <c r="H684" s="43"/>
      <c r="I684" s="43"/>
      <c r="J684" s="43"/>
      <c r="K684" s="43"/>
      <c r="L684" s="44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>
      <c r="A685" s="43"/>
      <c r="B685" s="43"/>
      <c r="C685" s="44"/>
      <c r="D685" s="44"/>
      <c r="E685" s="44"/>
      <c r="F685" s="43"/>
      <c r="G685" s="43"/>
      <c r="H685" s="43"/>
      <c r="I685" s="43"/>
      <c r="J685" s="43"/>
      <c r="K685" s="43"/>
      <c r="L685" s="44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>
      <c r="A686" s="43"/>
      <c r="B686" s="43"/>
      <c r="C686" s="44"/>
      <c r="D686" s="44"/>
      <c r="E686" s="44"/>
      <c r="F686" s="43"/>
      <c r="G686" s="43"/>
      <c r="H686" s="43"/>
      <c r="I686" s="43"/>
      <c r="J686" s="43"/>
      <c r="K686" s="43"/>
      <c r="L686" s="44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>
      <c r="A687" s="43"/>
      <c r="B687" s="43"/>
      <c r="C687" s="44"/>
      <c r="D687" s="44"/>
      <c r="E687" s="44"/>
      <c r="F687" s="43"/>
      <c r="G687" s="43"/>
      <c r="H687" s="43"/>
      <c r="I687" s="43"/>
      <c r="J687" s="43"/>
      <c r="K687" s="43"/>
      <c r="L687" s="44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>
      <c r="A688" s="43"/>
      <c r="B688" s="43"/>
      <c r="C688" s="44"/>
      <c r="D688" s="44"/>
      <c r="E688" s="44"/>
      <c r="F688" s="43"/>
      <c r="G688" s="43"/>
      <c r="H688" s="43"/>
      <c r="I688" s="43"/>
      <c r="J688" s="43"/>
      <c r="K688" s="43"/>
      <c r="L688" s="44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>
      <c r="A689" s="43"/>
      <c r="B689" s="43"/>
      <c r="C689" s="44"/>
      <c r="D689" s="44"/>
      <c r="E689" s="44"/>
      <c r="F689" s="43"/>
      <c r="G689" s="43"/>
      <c r="H689" s="43"/>
      <c r="I689" s="43"/>
      <c r="J689" s="43"/>
      <c r="K689" s="43"/>
      <c r="L689" s="44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>
      <c r="A690" s="43"/>
      <c r="B690" s="43"/>
      <c r="C690" s="44"/>
      <c r="D690" s="44"/>
      <c r="E690" s="44"/>
      <c r="F690" s="43"/>
      <c r="G690" s="43"/>
      <c r="H690" s="43"/>
      <c r="I690" s="43"/>
      <c r="J690" s="43"/>
      <c r="K690" s="43"/>
      <c r="L690" s="44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>
      <c r="A691" s="43"/>
      <c r="B691" s="43"/>
      <c r="C691" s="44"/>
      <c r="D691" s="44"/>
      <c r="E691" s="44"/>
      <c r="F691" s="43"/>
      <c r="G691" s="43"/>
      <c r="H691" s="43"/>
      <c r="I691" s="43"/>
      <c r="J691" s="43"/>
      <c r="K691" s="43"/>
      <c r="L691" s="44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>
      <c r="A692" s="43"/>
      <c r="B692" s="43"/>
      <c r="C692" s="44"/>
      <c r="D692" s="44"/>
      <c r="E692" s="44"/>
      <c r="F692" s="43"/>
      <c r="G692" s="43"/>
      <c r="H692" s="43"/>
      <c r="I692" s="43"/>
      <c r="J692" s="43"/>
      <c r="K692" s="43"/>
      <c r="L692" s="44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>
      <c r="A693" s="43"/>
      <c r="B693" s="43"/>
      <c r="C693" s="44"/>
      <c r="D693" s="44"/>
      <c r="E693" s="44"/>
      <c r="F693" s="43"/>
      <c r="G693" s="43"/>
      <c r="H693" s="43"/>
      <c r="I693" s="43"/>
      <c r="J693" s="43"/>
      <c r="K693" s="43"/>
      <c r="L693" s="44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>
      <c r="A694" s="43"/>
      <c r="B694" s="43"/>
      <c r="C694" s="44"/>
      <c r="D694" s="44"/>
      <c r="E694" s="44"/>
      <c r="F694" s="43"/>
      <c r="G694" s="43"/>
      <c r="H694" s="43"/>
      <c r="I694" s="43"/>
      <c r="J694" s="43"/>
      <c r="K694" s="43"/>
      <c r="L694" s="44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>
      <c r="A695" s="43"/>
      <c r="B695" s="43"/>
      <c r="C695" s="44"/>
      <c r="D695" s="44"/>
      <c r="E695" s="44"/>
      <c r="F695" s="43"/>
      <c r="G695" s="43"/>
      <c r="H695" s="43"/>
      <c r="I695" s="43"/>
      <c r="J695" s="43"/>
      <c r="K695" s="43"/>
      <c r="L695" s="44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>
      <c r="A696" s="43"/>
      <c r="B696" s="43"/>
      <c r="C696" s="44"/>
      <c r="D696" s="44"/>
      <c r="E696" s="44"/>
      <c r="F696" s="43"/>
      <c r="G696" s="43"/>
      <c r="H696" s="43"/>
      <c r="I696" s="43"/>
      <c r="J696" s="43"/>
      <c r="K696" s="43"/>
      <c r="L696" s="44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>
      <c r="A697" s="43"/>
      <c r="B697" s="43"/>
      <c r="C697" s="44"/>
      <c r="D697" s="44"/>
      <c r="E697" s="44"/>
      <c r="F697" s="43"/>
      <c r="G697" s="43"/>
      <c r="H697" s="43"/>
      <c r="I697" s="43"/>
      <c r="J697" s="43"/>
      <c r="K697" s="43"/>
      <c r="L697" s="44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>
      <c r="A698" s="43"/>
      <c r="B698" s="43"/>
      <c r="C698" s="44"/>
      <c r="D698" s="44"/>
      <c r="E698" s="44"/>
      <c r="F698" s="43"/>
      <c r="G698" s="43"/>
      <c r="H698" s="43"/>
      <c r="I698" s="43"/>
      <c r="J698" s="43"/>
      <c r="K698" s="43"/>
      <c r="L698" s="44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>
      <c r="A699" s="43"/>
      <c r="B699" s="43"/>
      <c r="C699" s="44"/>
      <c r="D699" s="44"/>
      <c r="E699" s="44"/>
      <c r="F699" s="43"/>
      <c r="G699" s="43"/>
      <c r="H699" s="43"/>
      <c r="I699" s="43"/>
      <c r="J699" s="43"/>
      <c r="K699" s="43"/>
      <c r="L699" s="44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>
      <c r="A700" s="43"/>
      <c r="B700" s="43"/>
      <c r="C700" s="44"/>
      <c r="D700" s="44"/>
      <c r="E700" s="44"/>
      <c r="F700" s="43"/>
      <c r="G700" s="43"/>
      <c r="H700" s="43"/>
      <c r="I700" s="43"/>
      <c r="J700" s="43"/>
      <c r="K700" s="43"/>
      <c r="L700" s="44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>
      <c r="A701" s="43"/>
      <c r="B701" s="43"/>
      <c r="C701" s="44"/>
      <c r="D701" s="44"/>
      <c r="E701" s="44"/>
      <c r="F701" s="43"/>
      <c r="G701" s="43"/>
      <c r="H701" s="43"/>
      <c r="I701" s="43"/>
      <c r="J701" s="43"/>
      <c r="K701" s="43"/>
      <c r="L701" s="44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>
      <c r="A702" s="43"/>
      <c r="B702" s="43"/>
      <c r="C702" s="44"/>
      <c r="D702" s="44"/>
      <c r="E702" s="44"/>
      <c r="F702" s="43"/>
      <c r="G702" s="43"/>
      <c r="H702" s="43"/>
      <c r="I702" s="43"/>
      <c r="J702" s="43"/>
      <c r="K702" s="43"/>
      <c r="L702" s="44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>
      <c r="A703" s="43"/>
      <c r="B703" s="43"/>
      <c r="C703" s="44"/>
      <c r="D703" s="44"/>
      <c r="E703" s="44"/>
      <c r="F703" s="43"/>
      <c r="G703" s="43"/>
      <c r="H703" s="43"/>
      <c r="I703" s="43"/>
      <c r="J703" s="43"/>
      <c r="K703" s="43"/>
      <c r="L703" s="44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>
      <c r="A704" s="43"/>
      <c r="B704" s="43"/>
      <c r="C704" s="44"/>
      <c r="D704" s="44"/>
      <c r="E704" s="44"/>
      <c r="F704" s="43"/>
      <c r="G704" s="43"/>
      <c r="H704" s="43"/>
      <c r="I704" s="43"/>
      <c r="J704" s="43"/>
      <c r="K704" s="43"/>
      <c r="L704" s="44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>
      <c r="A705" s="43"/>
      <c r="B705" s="43"/>
      <c r="C705" s="44"/>
      <c r="D705" s="44"/>
      <c r="E705" s="44"/>
      <c r="F705" s="43"/>
      <c r="G705" s="43"/>
      <c r="H705" s="43"/>
      <c r="I705" s="43"/>
      <c r="J705" s="43"/>
      <c r="K705" s="43"/>
      <c r="L705" s="44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>
      <c r="A706" s="43"/>
      <c r="B706" s="43"/>
      <c r="C706" s="44"/>
      <c r="D706" s="44"/>
      <c r="E706" s="44"/>
      <c r="F706" s="43"/>
      <c r="G706" s="43"/>
      <c r="H706" s="43"/>
      <c r="I706" s="43"/>
      <c r="J706" s="43"/>
      <c r="K706" s="43"/>
      <c r="L706" s="44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>
      <c r="A707" s="43"/>
      <c r="B707" s="43"/>
      <c r="C707" s="44"/>
      <c r="D707" s="44"/>
      <c r="E707" s="44"/>
      <c r="F707" s="43"/>
      <c r="G707" s="43"/>
      <c r="H707" s="43"/>
      <c r="I707" s="43"/>
      <c r="J707" s="43"/>
      <c r="K707" s="43"/>
      <c r="L707" s="44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>
      <c r="A708" s="43"/>
      <c r="B708" s="43"/>
      <c r="C708" s="44"/>
      <c r="D708" s="44"/>
      <c r="E708" s="44"/>
      <c r="F708" s="43"/>
      <c r="G708" s="43"/>
      <c r="H708" s="43"/>
      <c r="I708" s="43"/>
      <c r="J708" s="43"/>
      <c r="K708" s="43"/>
      <c r="L708" s="44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>
      <c r="A709" s="43"/>
      <c r="B709" s="43"/>
      <c r="C709" s="44"/>
      <c r="D709" s="44"/>
      <c r="E709" s="44"/>
      <c r="F709" s="43"/>
      <c r="G709" s="43"/>
      <c r="H709" s="43"/>
      <c r="I709" s="43"/>
      <c r="J709" s="43"/>
      <c r="K709" s="43"/>
      <c r="L709" s="44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>
      <c r="A710" s="43"/>
      <c r="B710" s="43"/>
      <c r="C710" s="44"/>
      <c r="D710" s="44"/>
      <c r="E710" s="44"/>
      <c r="F710" s="43"/>
      <c r="G710" s="43"/>
      <c r="H710" s="43"/>
      <c r="I710" s="43"/>
      <c r="J710" s="43"/>
      <c r="K710" s="43"/>
      <c r="L710" s="44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>
      <c r="A711" s="43"/>
      <c r="B711" s="43"/>
      <c r="C711" s="44"/>
      <c r="D711" s="44"/>
      <c r="E711" s="44"/>
      <c r="F711" s="43"/>
      <c r="G711" s="43"/>
      <c r="H711" s="43"/>
      <c r="I711" s="43"/>
      <c r="J711" s="43"/>
      <c r="K711" s="43"/>
      <c r="L711" s="44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>
      <c r="A712" s="43"/>
      <c r="B712" s="43"/>
      <c r="C712" s="44"/>
      <c r="D712" s="44"/>
      <c r="E712" s="44"/>
      <c r="F712" s="43"/>
      <c r="G712" s="43"/>
      <c r="H712" s="43"/>
      <c r="I712" s="43"/>
      <c r="J712" s="43"/>
      <c r="K712" s="43"/>
      <c r="L712" s="44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>
      <c r="A713" s="43"/>
      <c r="B713" s="43"/>
      <c r="C713" s="44"/>
      <c r="D713" s="44"/>
      <c r="E713" s="44"/>
      <c r="F713" s="43"/>
      <c r="G713" s="43"/>
      <c r="H713" s="43"/>
      <c r="I713" s="43"/>
      <c r="J713" s="43"/>
      <c r="K713" s="43"/>
      <c r="L713" s="44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>
      <c r="A714" s="43"/>
      <c r="B714" s="43"/>
      <c r="C714" s="44"/>
      <c r="D714" s="44"/>
      <c r="E714" s="44"/>
      <c r="F714" s="43"/>
      <c r="G714" s="43"/>
      <c r="H714" s="43"/>
      <c r="I714" s="43"/>
      <c r="J714" s="43"/>
      <c r="K714" s="43"/>
      <c r="L714" s="44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>
      <c r="A715" s="43"/>
      <c r="B715" s="43"/>
      <c r="C715" s="44"/>
      <c r="D715" s="44"/>
      <c r="E715" s="44"/>
      <c r="F715" s="43"/>
      <c r="G715" s="43"/>
      <c r="H715" s="43"/>
      <c r="I715" s="43"/>
      <c r="J715" s="43"/>
      <c r="K715" s="43"/>
      <c r="L715" s="44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>
      <c r="A716" s="43"/>
      <c r="B716" s="43"/>
      <c r="C716" s="44"/>
      <c r="D716" s="44"/>
      <c r="E716" s="44"/>
      <c r="F716" s="43"/>
      <c r="G716" s="43"/>
      <c r="H716" s="43"/>
      <c r="I716" s="43"/>
      <c r="J716" s="43"/>
      <c r="K716" s="43"/>
      <c r="L716" s="44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>
      <c r="A717" s="43"/>
      <c r="B717" s="43"/>
      <c r="C717" s="44"/>
      <c r="D717" s="44"/>
      <c r="E717" s="44"/>
      <c r="F717" s="43"/>
      <c r="G717" s="43"/>
      <c r="H717" s="43"/>
      <c r="I717" s="43"/>
      <c r="J717" s="43"/>
      <c r="K717" s="43"/>
      <c r="L717" s="44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>
      <c r="A718" s="43"/>
      <c r="B718" s="43"/>
      <c r="C718" s="44"/>
      <c r="D718" s="44"/>
      <c r="E718" s="44"/>
      <c r="F718" s="43"/>
      <c r="G718" s="43"/>
      <c r="H718" s="43"/>
      <c r="I718" s="43"/>
      <c r="J718" s="43"/>
      <c r="K718" s="43"/>
      <c r="L718" s="44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>
      <c r="A719" s="43"/>
      <c r="B719" s="43"/>
      <c r="C719" s="44"/>
      <c r="D719" s="44"/>
      <c r="E719" s="44"/>
      <c r="F719" s="43"/>
      <c r="G719" s="43"/>
      <c r="H719" s="43"/>
      <c r="I719" s="43"/>
      <c r="J719" s="43"/>
      <c r="K719" s="43"/>
      <c r="L719" s="44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>
      <c r="A720" s="43"/>
      <c r="B720" s="43"/>
      <c r="C720" s="44"/>
      <c r="D720" s="44"/>
      <c r="E720" s="44"/>
      <c r="F720" s="43"/>
      <c r="G720" s="43"/>
      <c r="H720" s="43"/>
      <c r="I720" s="43"/>
      <c r="J720" s="43"/>
      <c r="K720" s="43"/>
      <c r="L720" s="44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>
      <c r="A721" s="43"/>
      <c r="B721" s="43"/>
      <c r="C721" s="44"/>
      <c r="D721" s="44"/>
      <c r="E721" s="44"/>
      <c r="F721" s="43"/>
      <c r="G721" s="43"/>
      <c r="H721" s="43"/>
      <c r="I721" s="43"/>
      <c r="J721" s="43"/>
      <c r="K721" s="43"/>
      <c r="L721" s="44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>
      <c r="A722" s="43"/>
      <c r="B722" s="43"/>
      <c r="C722" s="44"/>
      <c r="D722" s="44"/>
      <c r="E722" s="44"/>
      <c r="F722" s="43"/>
      <c r="G722" s="43"/>
      <c r="H722" s="43"/>
      <c r="I722" s="43"/>
      <c r="J722" s="43"/>
      <c r="K722" s="43"/>
      <c r="L722" s="44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>
      <c r="A723" s="43"/>
      <c r="B723" s="43"/>
      <c r="C723" s="44"/>
      <c r="D723" s="44"/>
      <c r="E723" s="44"/>
      <c r="F723" s="43"/>
      <c r="G723" s="43"/>
      <c r="H723" s="43"/>
      <c r="I723" s="43"/>
      <c r="J723" s="43"/>
      <c r="K723" s="43"/>
      <c r="L723" s="44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>
      <c r="A724" s="43"/>
      <c r="B724" s="43"/>
      <c r="C724" s="44"/>
      <c r="D724" s="44"/>
      <c r="E724" s="44"/>
      <c r="F724" s="43"/>
      <c r="G724" s="43"/>
      <c r="H724" s="43"/>
      <c r="I724" s="43"/>
      <c r="J724" s="43"/>
      <c r="K724" s="43"/>
      <c r="L724" s="44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>
      <c r="A725" s="43"/>
      <c r="B725" s="43"/>
      <c r="C725" s="44"/>
      <c r="D725" s="44"/>
      <c r="E725" s="44"/>
      <c r="F725" s="43"/>
      <c r="G725" s="43"/>
      <c r="H725" s="43"/>
      <c r="I725" s="43"/>
      <c r="J725" s="43"/>
      <c r="K725" s="43"/>
      <c r="L725" s="44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>
      <c r="A726" s="43"/>
      <c r="B726" s="43"/>
      <c r="C726" s="44"/>
      <c r="D726" s="44"/>
      <c r="E726" s="44"/>
      <c r="F726" s="43"/>
      <c r="G726" s="43"/>
      <c r="H726" s="43"/>
      <c r="I726" s="43"/>
      <c r="J726" s="43"/>
      <c r="K726" s="43"/>
      <c r="L726" s="44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>
      <c r="A727" s="43"/>
      <c r="B727" s="43"/>
      <c r="C727" s="44"/>
      <c r="D727" s="44"/>
      <c r="E727" s="44"/>
      <c r="F727" s="43"/>
      <c r="G727" s="43"/>
      <c r="H727" s="43"/>
      <c r="I727" s="43"/>
      <c r="J727" s="43"/>
      <c r="K727" s="43"/>
      <c r="L727" s="44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>
      <c r="A728" s="43"/>
      <c r="B728" s="43"/>
      <c r="C728" s="44"/>
      <c r="D728" s="44"/>
      <c r="E728" s="44"/>
      <c r="F728" s="43"/>
      <c r="G728" s="43"/>
      <c r="H728" s="43"/>
      <c r="I728" s="43"/>
      <c r="J728" s="43"/>
      <c r="K728" s="43"/>
      <c r="L728" s="44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>
      <c r="A729" s="43"/>
      <c r="B729" s="43"/>
      <c r="C729" s="44"/>
      <c r="D729" s="44"/>
      <c r="E729" s="44"/>
      <c r="F729" s="43"/>
      <c r="G729" s="43"/>
      <c r="H729" s="43"/>
      <c r="I729" s="43"/>
      <c r="J729" s="43"/>
      <c r="K729" s="43"/>
      <c r="L729" s="44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>
      <c r="A730" s="43"/>
      <c r="B730" s="43"/>
      <c r="C730" s="44"/>
      <c r="D730" s="44"/>
      <c r="E730" s="44"/>
      <c r="F730" s="43"/>
      <c r="G730" s="43"/>
      <c r="H730" s="43"/>
      <c r="I730" s="43"/>
      <c r="J730" s="43"/>
      <c r="K730" s="43"/>
      <c r="L730" s="44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>
      <c r="A731" s="43"/>
      <c r="B731" s="43"/>
      <c r="C731" s="44"/>
      <c r="D731" s="44"/>
      <c r="E731" s="44"/>
      <c r="F731" s="43"/>
      <c r="G731" s="43"/>
      <c r="H731" s="43"/>
      <c r="I731" s="43"/>
      <c r="J731" s="43"/>
      <c r="K731" s="43"/>
      <c r="L731" s="44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>
      <c r="A732" s="43"/>
      <c r="B732" s="43"/>
      <c r="C732" s="44"/>
      <c r="D732" s="44"/>
      <c r="E732" s="44"/>
      <c r="F732" s="43"/>
      <c r="G732" s="43"/>
      <c r="H732" s="43"/>
      <c r="I732" s="43"/>
      <c r="J732" s="43"/>
      <c r="K732" s="43"/>
      <c r="L732" s="44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>
      <c r="A733" s="43"/>
      <c r="B733" s="43"/>
      <c r="C733" s="44"/>
      <c r="D733" s="44"/>
      <c r="E733" s="44"/>
      <c r="F733" s="43"/>
      <c r="G733" s="43"/>
      <c r="H733" s="43"/>
      <c r="I733" s="43"/>
      <c r="J733" s="43"/>
      <c r="K733" s="43"/>
      <c r="L733" s="44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>
      <c r="A734" s="43"/>
      <c r="B734" s="43"/>
      <c r="C734" s="44"/>
      <c r="D734" s="44"/>
      <c r="E734" s="44"/>
      <c r="F734" s="43"/>
      <c r="G734" s="43"/>
      <c r="H734" s="43"/>
      <c r="I734" s="43"/>
      <c r="J734" s="43"/>
      <c r="K734" s="43"/>
      <c r="L734" s="44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>
      <c r="A735" s="43"/>
      <c r="B735" s="43"/>
      <c r="C735" s="44"/>
      <c r="D735" s="44"/>
      <c r="E735" s="44"/>
      <c r="F735" s="43"/>
      <c r="G735" s="43"/>
      <c r="H735" s="43"/>
      <c r="I735" s="43"/>
      <c r="J735" s="43"/>
      <c r="K735" s="43"/>
      <c r="L735" s="44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>
      <c r="A736" s="43"/>
      <c r="B736" s="43"/>
      <c r="C736" s="44"/>
      <c r="D736" s="44"/>
      <c r="E736" s="44"/>
      <c r="F736" s="43"/>
      <c r="G736" s="43"/>
      <c r="H736" s="43"/>
      <c r="I736" s="43"/>
      <c r="J736" s="43"/>
      <c r="K736" s="43"/>
      <c r="L736" s="44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>
      <c r="A737" s="43"/>
      <c r="B737" s="43"/>
      <c r="C737" s="44"/>
      <c r="D737" s="44"/>
      <c r="E737" s="44"/>
      <c r="F737" s="43"/>
      <c r="G737" s="43"/>
      <c r="H737" s="43"/>
      <c r="I737" s="43"/>
      <c r="J737" s="43"/>
      <c r="K737" s="43"/>
      <c r="L737" s="44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>
      <c r="A738" s="43"/>
      <c r="B738" s="43"/>
      <c r="C738" s="44"/>
      <c r="D738" s="44"/>
      <c r="E738" s="44"/>
      <c r="F738" s="43"/>
      <c r="G738" s="43"/>
      <c r="H738" s="43"/>
      <c r="I738" s="43"/>
      <c r="J738" s="43"/>
      <c r="K738" s="43"/>
      <c r="L738" s="44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>
      <c r="A739" s="43"/>
      <c r="B739" s="43"/>
      <c r="C739" s="44"/>
      <c r="D739" s="44"/>
      <c r="E739" s="44"/>
      <c r="F739" s="43"/>
      <c r="G739" s="43"/>
      <c r="H739" s="43"/>
      <c r="I739" s="43"/>
      <c r="J739" s="43"/>
      <c r="K739" s="43"/>
      <c r="L739" s="44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>
      <c r="A740" s="43"/>
      <c r="B740" s="43"/>
      <c r="C740" s="44"/>
      <c r="D740" s="44"/>
      <c r="E740" s="44"/>
      <c r="F740" s="43"/>
      <c r="G740" s="43"/>
      <c r="H740" s="43"/>
      <c r="I740" s="43"/>
      <c r="J740" s="43"/>
      <c r="K740" s="43"/>
      <c r="L740" s="44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>
      <c r="A741" s="43"/>
      <c r="B741" s="43"/>
      <c r="C741" s="44"/>
      <c r="D741" s="44"/>
      <c r="E741" s="44"/>
      <c r="F741" s="43"/>
      <c r="G741" s="43"/>
      <c r="H741" s="43"/>
      <c r="I741" s="43"/>
      <c r="J741" s="43"/>
      <c r="K741" s="43"/>
      <c r="L741" s="44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>
      <c r="A742" s="43"/>
      <c r="B742" s="43"/>
      <c r="C742" s="44"/>
      <c r="D742" s="44"/>
      <c r="E742" s="44"/>
      <c r="F742" s="43"/>
      <c r="G742" s="43"/>
      <c r="H742" s="43"/>
      <c r="I742" s="43"/>
      <c r="J742" s="43"/>
      <c r="K742" s="43"/>
      <c r="L742" s="44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>
      <c r="A743" s="43"/>
      <c r="B743" s="43"/>
      <c r="C743" s="44"/>
      <c r="D743" s="44"/>
      <c r="E743" s="44"/>
      <c r="F743" s="43"/>
      <c r="G743" s="43"/>
      <c r="H743" s="43"/>
      <c r="I743" s="43"/>
      <c r="J743" s="43"/>
      <c r="K743" s="43"/>
      <c r="L743" s="44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>
      <c r="A744" s="43"/>
      <c r="B744" s="43"/>
      <c r="C744" s="44"/>
      <c r="D744" s="44"/>
      <c r="E744" s="44"/>
      <c r="F744" s="43"/>
      <c r="G744" s="43"/>
      <c r="H744" s="43"/>
      <c r="I744" s="43"/>
      <c r="J744" s="43"/>
      <c r="K744" s="43"/>
      <c r="L744" s="44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>
      <c r="A745" s="43"/>
      <c r="B745" s="43"/>
      <c r="C745" s="44"/>
      <c r="D745" s="44"/>
      <c r="E745" s="44"/>
      <c r="F745" s="43"/>
      <c r="G745" s="43"/>
      <c r="H745" s="43"/>
      <c r="I745" s="43"/>
      <c r="J745" s="43"/>
      <c r="K745" s="43"/>
      <c r="L745" s="44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>
      <c r="A746" s="43"/>
      <c r="B746" s="43"/>
      <c r="C746" s="44"/>
      <c r="D746" s="44"/>
      <c r="E746" s="44"/>
      <c r="F746" s="43"/>
      <c r="G746" s="43"/>
      <c r="H746" s="43"/>
      <c r="I746" s="43"/>
      <c r="J746" s="43"/>
      <c r="K746" s="43"/>
      <c r="L746" s="44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>
      <c r="A747" s="43"/>
      <c r="B747" s="43"/>
      <c r="C747" s="44"/>
      <c r="D747" s="44"/>
      <c r="E747" s="44"/>
      <c r="F747" s="43"/>
      <c r="G747" s="43"/>
      <c r="H747" s="43"/>
      <c r="I747" s="43"/>
      <c r="J747" s="43"/>
      <c r="K747" s="43"/>
      <c r="L747" s="44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>
      <c r="A748" s="43"/>
      <c r="B748" s="43"/>
      <c r="C748" s="44"/>
      <c r="D748" s="44"/>
      <c r="E748" s="44"/>
      <c r="F748" s="43"/>
      <c r="G748" s="43"/>
      <c r="H748" s="43"/>
      <c r="I748" s="43"/>
      <c r="J748" s="43"/>
      <c r="K748" s="43"/>
      <c r="L748" s="44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>
      <c r="A749" s="43"/>
      <c r="B749" s="43"/>
      <c r="C749" s="44"/>
      <c r="D749" s="44"/>
      <c r="E749" s="44"/>
      <c r="F749" s="43"/>
      <c r="G749" s="43"/>
      <c r="H749" s="43"/>
      <c r="I749" s="43"/>
      <c r="J749" s="43"/>
      <c r="K749" s="43"/>
      <c r="L749" s="44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>
      <c r="A750" s="43"/>
      <c r="B750" s="43"/>
      <c r="C750" s="44"/>
      <c r="D750" s="44"/>
      <c r="E750" s="44"/>
      <c r="F750" s="43"/>
      <c r="G750" s="43"/>
      <c r="H750" s="43"/>
      <c r="I750" s="43"/>
      <c r="J750" s="43"/>
      <c r="K750" s="43"/>
      <c r="L750" s="44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>
      <c r="A751" s="43"/>
      <c r="B751" s="43"/>
      <c r="C751" s="44"/>
      <c r="D751" s="44"/>
      <c r="E751" s="44"/>
      <c r="F751" s="43"/>
      <c r="G751" s="43"/>
      <c r="H751" s="43"/>
      <c r="I751" s="43"/>
      <c r="J751" s="43"/>
      <c r="K751" s="43"/>
      <c r="L751" s="44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>
      <c r="A752" s="43"/>
      <c r="B752" s="43"/>
      <c r="C752" s="44"/>
      <c r="D752" s="44"/>
      <c r="E752" s="44"/>
      <c r="F752" s="43"/>
      <c r="G752" s="43"/>
      <c r="H752" s="43"/>
      <c r="I752" s="43"/>
      <c r="J752" s="43"/>
      <c r="K752" s="43"/>
      <c r="L752" s="44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>
      <c r="A753" s="43"/>
      <c r="B753" s="43"/>
      <c r="C753" s="44"/>
      <c r="D753" s="44"/>
      <c r="E753" s="44"/>
      <c r="F753" s="43"/>
      <c r="G753" s="43"/>
      <c r="H753" s="43"/>
      <c r="I753" s="43"/>
      <c r="J753" s="43"/>
      <c r="K753" s="43"/>
      <c r="L753" s="44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>
      <c r="A754" s="43"/>
      <c r="B754" s="43"/>
      <c r="C754" s="44"/>
      <c r="D754" s="44"/>
      <c r="E754" s="44"/>
      <c r="F754" s="43"/>
      <c r="G754" s="43"/>
      <c r="H754" s="43"/>
      <c r="I754" s="43"/>
      <c r="J754" s="43"/>
      <c r="K754" s="43"/>
      <c r="L754" s="44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>
      <c r="A755" s="43"/>
      <c r="B755" s="43"/>
      <c r="C755" s="44"/>
      <c r="D755" s="44"/>
      <c r="E755" s="44"/>
      <c r="F755" s="43"/>
      <c r="G755" s="43"/>
      <c r="H755" s="43"/>
      <c r="I755" s="43"/>
      <c r="J755" s="43"/>
      <c r="K755" s="43"/>
      <c r="L755" s="44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>
      <c r="A756" s="43"/>
      <c r="B756" s="43"/>
      <c r="C756" s="44"/>
      <c r="D756" s="44"/>
      <c r="E756" s="44"/>
      <c r="F756" s="43"/>
      <c r="G756" s="43"/>
      <c r="H756" s="43"/>
      <c r="I756" s="43"/>
      <c r="J756" s="43"/>
      <c r="K756" s="43"/>
      <c r="L756" s="44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>
      <c r="A757" s="43"/>
      <c r="B757" s="43"/>
      <c r="C757" s="44"/>
      <c r="D757" s="44"/>
      <c r="E757" s="44"/>
      <c r="F757" s="43"/>
      <c r="G757" s="43"/>
      <c r="H757" s="43"/>
      <c r="I757" s="43"/>
      <c r="J757" s="43"/>
      <c r="K757" s="43"/>
      <c r="L757" s="44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>
      <c r="A758" s="43"/>
      <c r="B758" s="43"/>
      <c r="C758" s="44"/>
      <c r="D758" s="44"/>
      <c r="E758" s="44"/>
      <c r="F758" s="43"/>
      <c r="G758" s="43"/>
      <c r="H758" s="43"/>
      <c r="I758" s="43"/>
      <c r="J758" s="43"/>
      <c r="K758" s="43"/>
      <c r="L758" s="44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>
      <c r="A759" s="43"/>
      <c r="B759" s="43"/>
      <c r="C759" s="44"/>
      <c r="D759" s="44"/>
      <c r="E759" s="44"/>
      <c r="F759" s="43"/>
      <c r="G759" s="43"/>
      <c r="H759" s="43"/>
      <c r="I759" s="43"/>
      <c r="J759" s="43"/>
      <c r="K759" s="43"/>
      <c r="L759" s="44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>
      <c r="A760" s="43"/>
      <c r="B760" s="43"/>
      <c r="C760" s="44"/>
      <c r="D760" s="44"/>
      <c r="E760" s="44"/>
      <c r="F760" s="43"/>
      <c r="G760" s="43"/>
      <c r="H760" s="43"/>
      <c r="I760" s="43"/>
      <c r="J760" s="43"/>
      <c r="K760" s="43"/>
      <c r="L760" s="44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>
      <c r="A761" s="43"/>
      <c r="B761" s="43"/>
      <c r="C761" s="44"/>
      <c r="D761" s="44"/>
      <c r="E761" s="44"/>
      <c r="F761" s="43"/>
      <c r="G761" s="43"/>
      <c r="H761" s="43"/>
      <c r="I761" s="43"/>
      <c r="J761" s="43"/>
      <c r="K761" s="43"/>
      <c r="L761" s="44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>
      <c r="A762" s="43"/>
      <c r="B762" s="43"/>
      <c r="C762" s="44"/>
      <c r="D762" s="44"/>
      <c r="E762" s="44"/>
      <c r="F762" s="43"/>
      <c r="G762" s="43"/>
      <c r="H762" s="43"/>
      <c r="I762" s="43"/>
      <c r="J762" s="43"/>
      <c r="K762" s="43"/>
      <c r="L762" s="44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>
      <c r="A763" s="43"/>
      <c r="B763" s="43"/>
      <c r="C763" s="44"/>
      <c r="D763" s="44"/>
      <c r="E763" s="44"/>
      <c r="F763" s="43"/>
      <c r="G763" s="43"/>
      <c r="H763" s="43"/>
      <c r="I763" s="43"/>
      <c r="J763" s="43"/>
      <c r="K763" s="43"/>
      <c r="L763" s="44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>
      <c r="A764" s="43"/>
      <c r="B764" s="43"/>
      <c r="C764" s="44"/>
      <c r="D764" s="44"/>
      <c r="E764" s="44"/>
      <c r="F764" s="43"/>
      <c r="G764" s="43"/>
      <c r="H764" s="43"/>
      <c r="I764" s="43"/>
      <c r="J764" s="43"/>
      <c r="K764" s="43"/>
      <c r="L764" s="44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>
      <c r="A765" s="43"/>
      <c r="B765" s="43"/>
      <c r="C765" s="44"/>
      <c r="D765" s="44"/>
      <c r="E765" s="44"/>
      <c r="F765" s="43"/>
      <c r="G765" s="43"/>
      <c r="H765" s="43"/>
      <c r="I765" s="43"/>
      <c r="J765" s="43"/>
      <c r="K765" s="43"/>
      <c r="L765" s="44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>
      <c r="A766" s="43"/>
      <c r="B766" s="43"/>
      <c r="C766" s="44"/>
      <c r="D766" s="44"/>
      <c r="E766" s="44"/>
      <c r="F766" s="43"/>
      <c r="G766" s="43"/>
      <c r="H766" s="43"/>
      <c r="I766" s="43"/>
      <c r="J766" s="43"/>
      <c r="K766" s="43"/>
      <c r="L766" s="44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>
      <c r="A767" s="43"/>
      <c r="B767" s="43"/>
      <c r="C767" s="44"/>
      <c r="D767" s="44"/>
      <c r="E767" s="44"/>
      <c r="F767" s="43"/>
      <c r="G767" s="43"/>
      <c r="H767" s="43"/>
      <c r="I767" s="43"/>
      <c r="J767" s="43"/>
      <c r="K767" s="43"/>
      <c r="L767" s="44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>
      <c r="A768" s="43"/>
      <c r="B768" s="43"/>
      <c r="C768" s="44"/>
      <c r="D768" s="44"/>
      <c r="E768" s="44"/>
      <c r="F768" s="43"/>
      <c r="G768" s="43"/>
      <c r="H768" s="43"/>
      <c r="I768" s="43"/>
      <c r="J768" s="43"/>
      <c r="K768" s="43"/>
      <c r="L768" s="44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>
      <c r="A769" s="43"/>
      <c r="B769" s="43"/>
      <c r="C769" s="44"/>
      <c r="D769" s="44"/>
      <c r="E769" s="44"/>
      <c r="F769" s="43"/>
      <c r="G769" s="43"/>
      <c r="H769" s="43"/>
      <c r="I769" s="43"/>
      <c r="J769" s="43"/>
      <c r="K769" s="43"/>
      <c r="L769" s="44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>
      <c r="A770" s="43"/>
      <c r="B770" s="43"/>
      <c r="C770" s="44"/>
      <c r="D770" s="44"/>
      <c r="E770" s="44"/>
      <c r="F770" s="43"/>
      <c r="G770" s="43"/>
      <c r="H770" s="43"/>
      <c r="I770" s="43"/>
      <c r="J770" s="43"/>
      <c r="K770" s="43"/>
      <c r="L770" s="44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>
      <c r="A771" s="43"/>
      <c r="B771" s="43"/>
      <c r="C771" s="44"/>
      <c r="D771" s="44"/>
      <c r="E771" s="44"/>
      <c r="F771" s="43"/>
      <c r="G771" s="43"/>
      <c r="H771" s="43"/>
      <c r="I771" s="43"/>
      <c r="J771" s="43"/>
      <c r="K771" s="43"/>
      <c r="L771" s="44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>
      <c r="A772" s="43"/>
      <c r="B772" s="43"/>
      <c r="C772" s="44"/>
      <c r="D772" s="44"/>
      <c r="E772" s="44"/>
      <c r="F772" s="43"/>
      <c r="G772" s="43"/>
      <c r="H772" s="43"/>
      <c r="I772" s="43"/>
      <c r="J772" s="43"/>
      <c r="K772" s="43"/>
      <c r="L772" s="44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>
      <c r="A773" s="43"/>
      <c r="B773" s="43"/>
      <c r="C773" s="44"/>
      <c r="D773" s="44"/>
      <c r="E773" s="44"/>
      <c r="F773" s="43"/>
      <c r="G773" s="43"/>
      <c r="H773" s="43"/>
      <c r="I773" s="43"/>
      <c r="J773" s="43"/>
      <c r="K773" s="43"/>
      <c r="L773" s="44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>
      <c r="A774" s="43"/>
      <c r="B774" s="43"/>
      <c r="C774" s="44"/>
      <c r="D774" s="44"/>
      <c r="E774" s="44"/>
      <c r="F774" s="43"/>
      <c r="G774" s="43"/>
      <c r="H774" s="43"/>
      <c r="I774" s="43"/>
      <c r="J774" s="43"/>
      <c r="K774" s="43"/>
      <c r="L774" s="44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>
      <c r="A775" s="43"/>
      <c r="B775" s="43"/>
      <c r="C775" s="44"/>
      <c r="D775" s="44"/>
      <c r="E775" s="44"/>
      <c r="F775" s="43"/>
      <c r="G775" s="43"/>
      <c r="H775" s="43"/>
      <c r="I775" s="43"/>
      <c r="J775" s="43"/>
      <c r="K775" s="43"/>
      <c r="L775" s="44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>
      <c r="A776" s="43"/>
      <c r="B776" s="43"/>
      <c r="C776" s="44"/>
      <c r="D776" s="44"/>
      <c r="E776" s="44"/>
      <c r="F776" s="43"/>
      <c r="G776" s="43"/>
      <c r="H776" s="43"/>
      <c r="I776" s="43"/>
      <c r="J776" s="43"/>
      <c r="K776" s="43"/>
      <c r="L776" s="44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>
      <c r="A777" s="43"/>
      <c r="B777" s="43"/>
      <c r="C777" s="44"/>
      <c r="D777" s="44"/>
      <c r="E777" s="44"/>
      <c r="F777" s="43"/>
      <c r="G777" s="43"/>
      <c r="H777" s="43"/>
      <c r="I777" s="43"/>
      <c r="J777" s="43"/>
      <c r="K777" s="43"/>
      <c r="L777" s="44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>
      <c r="A778" s="43"/>
      <c r="B778" s="43"/>
      <c r="C778" s="44"/>
      <c r="D778" s="44"/>
      <c r="E778" s="44"/>
      <c r="F778" s="43"/>
      <c r="G778" s="43"/>
      <c r="H778" s="43"/>
      <c r="I778" s="43"/>
      <c r="J778" s="43"/>
      <c r="K778" s="43"/>
      <c r="L778" s="44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>
      <c r="A779" s="43"/>
      <c r="B779" s="43"/>
      <c r="C779" s="44"/>
      <c r="D779" s="44"/>
      <c r="E779" s="44"/>
      <c r="F779" s="43"/>
      <c r="G779" s="43"/>
      <c r="H779" s="43"/>
      <c r="I779" s="43"/>
      <c r="J779" s="43"/>
      <c r="K779" s="43"/>
      <c r="L779" s="44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>
      <c r="A780" s="43"/>
      <c r="B780" s="43"/>
      <c r="C780" s="44"/>
      <c r="D780" s="44"/>
      <c r="E780" s="44"/>
      <c r="F780" s="43"/>
      <c r="G780" s="43"/>
      <c r="H780" s="43"/>
      <c r="I780" s="43"/>
      <c r="J780" s="43"/>
      <c r="K780" s="43"/>
      <c r="L780" s="44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>
      <c r="A781" s="43"/>
      <c r="B781" s="43"/>
      <c r="C781" s="44"/>
      <c r="D781" s="44"/>
      <c r="E781" s="44"/>
      <c r="F781" s="43"/>
      <c r="G781" s="43"/>
      <c r="H781" s="43"/>
      <c r="I781" s="43"/>
      <c r="J781" s="43"/>
      <c r="K781" s="43"/>
      <c r="L781" s="44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>
      <c r="A782" s="43"/>
      <c r="B782" s="43"/>
      <c r="C782" s="44"/>
      <c r="D782" s="44"/>
      <c r="E782" s="44"/>
      <c r="F782" s="43"/>
      <c r="G782" s="43"/>
      <c r="H782" s="43"/>
      <c r="I782" s="43"/>
      <c r="J782" s="43"/>
      <c r="K782" s="43"/>
      <c r="L782" s="44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>
      <c r="A783" s="43"/>
      <c r="B783" s="43"/>
      <c r="C783" s="44"/>
      <c r="D783" s="44"/>
      <c r="E783" s="44"/>
      <c r="F783" s="43"/>
      <c r="G783" s="43"/>
      <c r="H783" s="43"/>
      <c r="I783" s="43"/>
      <c r="J783" s="43"/>
      <c r="K783" s="43"/>
      <c r="L783" s="44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>
      <c r="A784" s="43"/>
      <c r="B784" s="43"/>
      <c r="C784" s="44"/>
      <c r="D784" s="44"/>
      <c r="E784" s="44"/>
      <c r="F784" s="43"/>
      <c r="G784" s="43"/>
      <c r="H784" s="43"/>
      <c r="I784" s="43"/>
      <c r="J784" s="43"/>
      <c r="K784" s="43"/>
      <c r="L784" s="44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>
      <c r="A785" s="43"/>
      <c r="B785" s="43"/>
      <c r="C785" s="44"/>
      <c r="D785" s="44"/>
      <c r="E785" s="44"/>
      <c r="F785" s="43"/>
      <c r="G785" s="43"/>
      <c r="H785" s="43"/>
      <c r="I785" s="43"/>
      <c r="J785" s="43"/>
      <c r="K785" s="43"/>
      <c r="L785" s="44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>
      <c r="A786" s="43"/>
      <c r="B786" s="43"/>
      <c r="C786" s="44"/>
      <c r="D786" s="44"/>
      <c r="E786" s="44"/>
      <c r="F786" s="43"/>
      <c r="G786" s="43"/>
      <c r="H786" s="43"/>
      <c r="I786" s="43"/>
      <c r="J786" s="43"/>
      <c r="K786" s="43"/>
      <c r="L786" s="44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>
      <c r="A787" s="43"/>
      <c r="B787" s="43"/>
      <c r="C787" s="44"/>
      <c r="D787" s="44"/>
      <c r="E787" s="44"/>
      <c r="F787" s="43"/>
      <c r="G787" s="43"/>
      <c r="H787" s="43"/>
      <c r="I787" s="43"/>
      <c r="J787" s="43"/>
      <c r="K787" s="43"/>
      <c r="L787" s="44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>
      <c r="A788" s="43"/>
      <c r="B788" s="43"/>
      <c r="C788" s="44"/>
      <c r="D788" s="44"/>
      <c r="E788" s="44"/>
      <c r="F788" s="43"/>
      <c r="G788" s="43"/>
      <c r="H788" s="43"/>
      <c r="I788" s="43"/>
      <c r="J788" s="43"/>
      <c r="K788" s="43"/>
      <c r="L788" s="44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>
      <c r="A789" s="43"/>
      <c r="B789" s="43"/>
      <c r="C789" s="44"/>
      <c r="D789" s="44"/>
      <c r="E789" s="44"/>
      <c r="F789" s="43"/>
      <c r="G789" s="43"/>
      <c r="H789" s="43"/>
      <c r="I789" s="43"/>
      <c r="J789" s="43"/>
      <c r="K789" s="43"/>
      <c r="L789" s="44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>
      <c r="A790" s="43"/>
      <c r="B790" s="43"/>
      <c r="C790" s="44"/>
      <c r="D790" s="44"/>
      <c r="E790" s="44"/>
      <c r="F790" s="43"/>
      <c r="G790" s="43"/>
      <c r="H790" s="43"/>
      <c r="I790" s="43"/>
      <c r="J790" s="43"/>
      <c r="K790" s="43"/>
      <c r="L790" s="44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>
      <c r="A791" s="43"/>
      <c r="B791" s="43"/>
      <c r="C791" s="44"/>
      <c r="D791" s="44"/>
      <c r="E791" s="44"/>
      <c r="F791" s="43"/>
      <c r="G791" s="43"/>
      <c r="H791" s="43"/>
      <c r="I791" s="43"/>
      <c r="J791" s="43"/>
      <c r="K791" s="43"/>
      <c r="L791" s="44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>
      <c r="A792" s="43"/>
      <c r="B792" s="43"/>
      <c r="C792" s="44"/>
      <c r="D792" s="44"/>
      <c r="E792" s="44"/>
      <c r="F792" s="43"/>
      <c r="G792" s="43"/>
      <c r="H792" s="43"/>
      <c r="I792" s="43"/>
      <c r="J792" s="43"/>
      <c r="K792" s="43"/>
      <c r="L792" s="44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>
      <c r="A793" s="43"/>
      <c r="B793" s="43"/>
      <c r="C793" s="44"/>
      <c r="D793" s="44"/>
      <c r="E793" s="44"/>
      <c r="F793" s="43"/>
      <c r="G793" s="43"/>
      <c r="H793" s="43"/>
      <c r="I793" s="43"/>
      <c r="J793" s="43"/>
      <c r="K793" s="43"/>
      <c r="L793" s="44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>
      <c r="A794" s="43"/>
      <c r="B794" s="43"/>
      <c r="C794" s="44"/>
      <c r="D794" s="44"/>
      <c r="E794" s="44"/>
      <c r="F794" s="43"/>
      <c r="G794" s="43"/>
      <c r="H794" s="43"/>
      <c r="I794" s="43"/>
      <c r="J794" s="43"/>
      <c r="K794" s="43"/>
      <c r="L794" s="44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>
      <c r="A795" s="43"/>
      <c r="B795" s="43"/>
      <c r="C795" s="44"/>
      <c r="D795" s="44"/>
      <c r="E795" s="44"/>
      <c r="F795" s="43"/>
      <c r="G795" s="43"/>
      <c r="H795" s="43"/>
      <c r="I795" s="43"/>
      <c r="J795" s="43"/>
      <c r="K795" s="43"/>
      <c r="L795" s="44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>
      <c r="A796" s="43"/>
      <c r="B796" s="43"/>
      <c r="C796" s="44"/>
      <c r="D796" s="44"/>
      <c r="E796" s="44"/>
      <c r="F796" s="43"/>
      <c r="G796" s="43"/>
      <c r="H796" s="43"/>
      <c r="I796" s="43"/>
      <c r="J796" s="43"/>
      <c r="K796" s="43"/>
      <c r="L796" s="44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>
      <c r="A797" s="43"/>
      <c r="B797" s="43"/>
      <c r="C797" s="44"/>
      <c r="D797" s="44"/>
      <c r="E797" s="44"/>
      <c r="F797" s="43"/>
      <c r="G797" s="43"/>
      <c r="H797" s="43"/>
      <c r="I797" s="43"/>
      <c r="J797" s="43"/>
      <c r="K797" s="43"/>
      <c r="L797" s="44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>
      <c r="A798" s="43"/>
      <c r="B798" s="43"/>
      <c r="C798" s="44"/>
      <c r="D798" s="44"/>
      <c r="E798" s="44"/>
      <c r="F798" s="43"/>
      <c r="G798" s="43"/>
      <c r="H798" s="43"/>
      <c r="I798" s="43"/>
      <c r="J798" s="43"/>
      <c r="K798" s="43"/>
      <c r="L798" s="44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>
      <c r="A799" s="43"/>
      <c r="B799" s="43"/>
      <c r="C799" s="44"/>
      <c r="D799" s="44"/>
      <c r="E799" s="44"/>
      <c r="F799" s="43"/>
      <c r="G799" s="43"/>
      <c r="H799" s="43"/>
      <c r="I799" s="43"/>
      <c r="J799" s="43"/>
      <c r="K799" s="43"/>
      <c r="L799" s="44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>
      <c r="A800" s="43"/>
      <c r="B800" s="43"/>
      <c r="C800" s="44"/>
      <c r="D800" s="44"/>
      <c r="E800" s="44"/>
      <c r="F800" s="43"/>
      <c r="G800" s="43"/>
      <c r="H800" s="43"/>
      <c r="I800" s="43"/>
      <c r="J800" s="43"/>
      <c r="K800" s="43"/>
      <c r="L800" s="44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>
      <c r="A801" s="43"/>
      <c r="B801" s="43"/>
      <c r="C801" s="44"/>
      <c r="D801" s="44"/>
      <c r="E801" s="44"/>
      <c r="F801" s="43"/>
      <c r="G801" s="43"/>
      <c r="H801" s="43"/>
      <c r="I801" s="43"/>
      <c r="J801" s="43"/>
      <c r="K801" s="43"/>
      <c r="L801" s="44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>
      <c r="A802" s="43"/>
      <c r="B802" s="43"/>
      <c r="C802" s="44"/>
      <c r="D802" s="44"/>
      <c r="E802" s="44"/>
      <c r="F802" s="43"/>
      <c r="G802" s="43"/>
      <c r="H802" s="43"/>
      <c r="I802" s="43"/>
      <c r="J802" s="43"/>
      <c r="K802" s="43"/>
      <c r="L802" s="44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>
      <c r="A803" s="43"/>
      <c r="B803" s="43"/>
      <c r="C803" s="44"/>
      <c r="D803" s="44"/>
      <c r="E803" s="44"/>
      <c r="F803" s="43"/>
      <c r="G803" s="43"/>
      <c r="H803" s="43"/>
      <c r="I803" s="43"/>
      <c r="J803" s="43"/>
      <c r="K803" s="43"/>
      <c r="L803" s="44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>
      <c r="A804" s="43"/>
      <c r="B804" s="43"/>
      <c r="C804" s="44"/>
      <c r="D804" s="44"/>
      <c r="E804" s="44"/>
      <c r="F804" s="43"/>
      <c r="G804" s="43"/>
      <c r="H804" s="43"/>
      <c r="I804" s="43"/>
      <c r="J804" s="43"/>
      <c r="K804" s="43"/>
      <c r="L804" s="44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>
      <c r="A805" s="43"/>
      <c r="B805" s="43"/>
      <c r="C805" s="44"/>
      <c r="D805" s="44"/>
      <c r="E805" s="44"/>
      <c r="F805" s="43"/>
      <c r="G805" s="43"/>
      <c r="H805" s="43"/>
      <c r="I805" s="43"/>
      <c r="J805" s="43"/>
      <c r="K805" s="43"/>
      <c r="L805" s="44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>
      <c r="A806" s="43"/>
      <c r="B806" s="43"/>
      <c r="C806" s="44"/>
      <c r="D806" s="44"/>
      <c r="E806" s="44"/>
      <c r="F806" s="43"/>
      <c r="G806" s="43"/>
      <c r="H806" s="43"/>
      <c r="I806" s="43"/>
      <c r="J806" s="43"/>
      <c r="K806" s="43"/>
      <c r="L806" s="44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>
      <c r="A807" s="43"/>
      <c r="B807" s="43"/>
      <c r="C807" s="44"/>
      <c r="D807" s="44"/>
      <c r="E807" s="44"/>
      <c r="F807" s="43"/>
      <c r="G807" s="43"/>
      <c r="H807" s="43"/>
      <c r="I807" s="43"/>
      <c r="J807" s="43"/>
      <c r="K807" s="43"/>
      <c r="L807" s="44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>
      <c r="A808" s="43"/>
      <c r="B808" s="43"/>
      <c r="C808" s="44"/>
      <c r="D808" s="44"/>
      <c r="E808" s="44"/>
      <c r="F808" s="43"/>
      <c r="G808" s="43"/>
      <c r="H808" s="43"/>
      <c r="I808" s="43"/>
      <c r="J808" s="43"/>
      <c r="K808" s="43"/>
      <c r="L808" s="44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>
      <c r="A809" s="43"/>
      <c r="B809" s="43"/>
      <c r="C809" s="44"/>
      <c r="D809" s="44"/>
      <c r="E809" s="44"/>
      <c r="F809" s="43"/>
      <c r="G809" s="43"/>
      <c r="H809" s="43"/>
      <c r="I809" s="43"/>
      <c r="J809" s="43"/>
      <c r="K809" s="43"/>
      <c r="L809" s="44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>
      <c r="A810" s="43"/>
      <c r="B810" s="43"/>
      <c r="C810" s="44"/>
      <c r="D810" s="44"/>
      <c r="E810" s="44"/>
      <c r="F810" s="43"/>
      <c r="G810" s="43"/>
      <c r="H810" s="43"/>
      <c r="I810" s="43"/>
      <c r="J810" s="43"/>
      <c r="K810" s="43"/>
      <c r="L810" s="44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>
      <c r="A811" s="43"/>
      <c r="B811" s="43"/>
      <c r="C811" s="44"/>
      <c r="D811" s="44"/>
      <c r="E811" s="44"/>
      <c r="F811" s="43"/>
      <c r="G811" s="43"/>
      <c r="H811" s="43"/>
      <c r="I811" s="43"/>
      <c r="J811" s="43"/>
      <c r="K811" s="43"/>
      <c r="L811" s="44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>
      <c r="A812" s="43"/>
      <c r="B812" s="43"/>
      <c r="C812" s="44"/>
      <c r="D812" s="44"/>
      <c r="E812" s="44"/>
      <c r="F812" s="43"/>
      <c r="G812" s="43"/>
      <c r="H812" s="43"/>
      <c r="I812" s="43"/>
      <c r="J812" s="43"/>
      <c r="K812" s="43"/>
      <c r="L812" s="44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>
      <c r="A813" s="43"/>
      <c r="B813" s="43"/>
      <c r="C813" s="44"/>
      <c r="D813" s="44"/>
      <c r="E813" s="44"/>
      <c r="F813" s="43"/>
      <c r="G813" s="43"/>
      <c r="H813" s="43"/>
      <c r="I813" s="43"/>
      <c r="J813" s="43"/>
      <c r="K813" s="43"/>
      <c r="L813" s="44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>
      <c r="A814" s="43"/>
      <c r="B814" s="43"/>
      <c r="C814" s="44"/>
      <c r="D814" s="44"/>
      <c r="E814" s="44"/>
      <c r="F814" s="43"/>
      <c r="G814" s="43"/>
      <c r="H814" s="43"/>
      <c r="I814" s="43"/>
      <c r="J814" s="43"/>
      <c r="K814" s="43"/>
      <c r="L814" s="44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>
      <c r="A815" s="43"/>
      <c r="B815" s="43"/>
      <c r="C815" s="44"/>
      <c r="D815" s="44"/>
      <c r="E815" s="44"/>
      <c r="F815" s="43"/>
      <c r="G815" s="43"/>
      <c r="H815" s="43"/>
      <c r="I815" s="43"/>
      <c r="J815" s="43"/>
      <c r="K815" s="43"/>
      <c r="L815" s="44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>
      <c r="A816" s="43"/>
      <c r="B816" s="43"/>
      <c r="C816" s="44"/>
      <c r="D816" s="44"/>
      <c r="E816" s="44"/>
      <c r="F816" s="43"/>
      <c r="G816" s="43"/>
      <c r="H816" s="43"/>
      <c r="I816" s="43"/>
      <c r="J816" s="43"/>
      <c r="K816" s="43"/>
      <c r="L816" s="44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>
      <c r="A817" s="43"/>
      <c r="B817" s="43"/>
      <c r="C817" s="44"/>
      <c r="D817" s="44"/>
      <c r="E817" s="44"/>
      <c r="F817" s="43"/>
      <c r="G817" s="43"/>
      <c r="H817" s="43"/>
      <c r="I817" s="43"/>
      <c r="J817" s="43"/>
      <c r="K817" s="43"/>
      <c r="L817" s="44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>
      <c r="A818" s="43"/>
      <c r="B818" s="43"/>
      <c r="C818" s="44"/>
      <c r="D818" s="44"/>
      <c r="E818" s="44"/>
      <c r="F818" s="43"/>
      <c r="G818" s="43"/>
      <c r="H818" s="43"/>
      <c r="I818" s="43"/>
      <c r="J818" s="43"/>
      <c r="K818" s="43"/>
      <c r="L818" s="44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>
      <c r="A819" s="43"/>
      <c r="B819" s="43"/>
      <c r="C819" s="44"/>
      <c r="D819" s="44"/>
      <c r="E819" s="44"/>
      <c r="F819" s="43"/>
      <c r="G819" s="43"/>
      <c r="H819" s="43"/>
      <c r="I819" s="43"/>
      <c r="J819" s="43"/>
      <c r="K819" s="43"/>
      <c r="L819" s="44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>
      <c r="A820" s="43"/>
      <c r="B820" s="43"/>
      <c r="C820" s="44"/>
      <c r="D820" s="44"/>
      <c r="E820" s="44"/>
      <c r="F820" s="43"/>
      <c r="G820" s="43"/>
      <c r="H820" s="43"/>
      <c r="I820" s="43"/>
      <c r="J820" s="43"/>
      <c r="K820" s="43"/>
      <c r="L820" s="44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>
      <c r="A821" s="43"/>
      <c r="B821" s="43"/>
      <c r="C821" s="44"/>
      <c r="D821" s="44"/>
      <c r="E821" s="44"/>
      <c r="F821" s="43"/>
      <c r="G821" s="43"/>
      <c r="H821" s="43"/>
      <c r="I821" s="43"/>
      <c r="J821" s="43"/>
      <c r="K821" s="43"/>
      <c r="L821" s="44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>
      <c r="A822" s="43"/>
      <c r="B822" s="43"/>
      <c r="C822" s="44"/>
      <c r="D822" s="44"/>
      <c r="E822" s="44"/>
      <c r="F822" s="43"/>
      <c r="G822" s="43"/>
      <c r="H822" s="43"/>
      <c r="I822" s="43"/>
      <c r="J822" s="43"/>
      <c r="K822" s="43"/>
      <c r="L822" s="44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>
      <c r="A823" s="43"/>
      <c r="B823" s="43"/>
      <c r="C823" s="44"/>
      <c r="D823" s="44"/>
      <c r="E823" s="44"/>
      <c r="F823" s="43"/>
      <c r="G823" s="43"/>
      <c r="H823" s="43"/>
      <c r="I823" s="43"/>
      <c r="J823" s="43"/>
      <c r="K823" s="43"/>
      <c r="L823" s="44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>
      <c r="A824" s="43"/>
      <c r="B824" s="43"/>
      <c r="C824" s="44"/>
      <c r="D824" s="44"/>
      <c r="E824" s="44"/>
      <c r="F824" s="43"/>
      <c r="G824" s="43"/>
      <c r="H824" s="43"/>
      <c r="I824" s="43"/>
      <c r="J824" s="43"/>
      <c r="K824" s="43"/>
      <c r="L824" s="44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>
      <c r="A825" s="43"/>
      <c r="B825" s="43"/>
      <c r="C825" s="44"/>
      <c r="D825" s="44"/>
      <c r="E825" s="44"/>
      <c r="F825" s="43"/>
      <c r="G825" s="43"/>
      <c r="H825" s="43"/>
      <c r="I825" s="43"/>
      <c r="J825" s="43"/>
      <c r="K825" s="43"/>
      <c r="L825" s="44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>
      <c r="A826" s="43"/>
      <c r="B826" s="43"/>
      <c r="C826" s="44"/>
      <c r="D826" s="44"/>
      <c r="E826" s="44"/>
      <c r="F826" s="43"/>
      <c r="G826" s="43"/>
      <c r="H826" s="43"/>
      <c r="I826" s="43"/>
      <c r="J826" s="43"/>
      <c r="K826" s="43"/>
      <c r="L826" s="44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>
      <c r="A827" s="43"/>
      <c r="B827" s="43"/>
      <c r="C827" s="44"/>
      <c r="D827" s="44"/>
      <c r="E827" s="44"/>
      <c r="F827" s="43"/>
      <c r="G827" s="43"/>
      <c r="H827" s="43"/>
      <c r="I827" s="43"/>
      <c r="J827" s="43"/>
      <c r="K827" s="43"/>
      <c r="L827" s="44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>
      <c r="A828" s="43"/>
      <c r="B828" s="43"/>
      <c r="C828" s="44"/>
      <c r="D828" s="44"/>
      <c r="E828" s="44"/>
      <c r="F828" s="43"/>
      <c r="G828" s="43"/>
      <c r="H828" s="43"/>
      <c r="I828" s="43"/>
      <c r="J828" s="43"/>
      <c r="K828" s="43"/>
      <c r="L828" s="44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>
      <c r="A829" s="43"/>
      <c r="B829" s="43"/>
      <c r="C829" s="44"/>
      <c r="D829" s="44"/>
      <c r="E829" s="44"/>
      <c r="F829" s="43"/>
      <c r="G829" s="43"/>
      <c r="H829" s="43"/>
      <c r="I829" s="43"/>
      <c r="J829" s="43"/>
      <c r="K829" s="43"/>
      <c r="L829" s="44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>
      <c r="A830" s="43"/>
      <c r="B830" s="43"/>
      <c r="C830" s="44"/>
      <c r="D830" s="44"/>
      <c r="E830" s="44"/>
      <c r="F830" s="43"/>
      <c r="G830" s="43"/>
      <c r="H830" s="43"/>
      <c r="I830" s="43"/>
      <c r="J830" s="43"/>
      <c r="K830" s="43"/>
      <c r="L830" s="44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>
      <c r="A831" s="43"/>
      <c r="B831" s="43"/>
      <c r="C831" s="44"/>
      <c r="D831" s="44"/>
      <c r="E831" s="44"/>
      <c r="F831" s="43"/>
      <c r="G831" s="43"/>
      <c r="H831" s="43"/>
      <c r="I831" s="43"/>
      <c r="J831" s="43"/>
      <c r="K831" s="43"/>
      <c r="L831" s="44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>
      <c r="A832" s="43"/>
      <c r="B832" s="43"/>
      <c r="C832" s="44"/>
      <c r="D832" s="44"/>
      <c r="E832" s="44"/>
      <c r="F832" s="43"/>
      <c r="G832" s="43"/>
      <c r="H832" s="43"/>
      <c r="I832" s="43"/>
      <c r="J832" s="43"/>
      <c r="K832" s="43"/>
      <c r="L832" s="44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>
      <c r="A833" s="43"/>
      <c r="B833" s="43"/>
      <c r="C833" s="44"/>
      <c r="D833" s="44"/>
      <c r="E833" s="44"/>
      <c r="F833" s="43"/>
      <c r="G833" s="43"/>
      <c r="H833" s="43"/>
      <c r="I833" s="43"/>
      <c r="J833" s="43"/>
      <c r="K833" s="43"/>
      <c r="L833" s="44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>
      <c r="A834" s="43"/>
      <c r="B834" s="43"/>
      <c r="C834" s="44"/>
      <c r="D834" s="44"/>
      <c r="E834" s="44"/>
      <c r="F834" s="43"/>
      <c r="G834" s="43"/>
      <c r="H834" s="43"/>
      <c r="I834" s="43"/>
      <c r="J834" s="43"/>
      <c r="K834" s="43"/>
      <c r="L834" s="44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>
      <c r="A835" s="43"/>
      <c r="B835" s="43"/>
      <c r="C835" s="44"/>
      <c r="D835" s="44"/>
      <c r="E835" s="44"/>
      <c r="F835" s="43"/>
      <c r="G835" s="43"/>
      <c r="H835" s="43"/>
      <c r="I835" s="43"/>
      <c r="J835" s="43"/>
      <c r="K835" s="43"/>
      <c r="L835" s="44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>
      <c r="A836" s="43"/>
      <c r="B836" s="43"/>
      <c r="C836" s="44"/>
      <c r="D836" s="44"/>
      <c r="E836" s="44"/>
      <c r="F836" s="43"/>
      <c r="G836" s="43"/>
      <c r="H836" s="43"/>
      <c r="I836" s="43"/>
      <c r="J836" s="43"/>
      <c r="K836" s="43"/>
      <c r="L836" s="44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>
      <c r="A837" s="43"/>
      <c r="B837" s="43"/>
      <c r="C837" s="44"/>
      <c r="D837" s="44"/>
      <c r="E837" s="44"/>
      <c r="F837" s="43"/>
      <c r="G837" s="43"/>
      <c r="H837" s="43"/>
      <c r="I837" s="43"/>
      <c r="J837" s="43"/>
      <c r="K837" s="43"/>
      <c r="L837" s="44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>
      <c r="A838" s="43"/>
      <c r="B838" s="43"/>
      <c r="C838" s="44"/>
      <c r="D838" s="44"/>
      <c r="E838" s="44"/>
      <c r="F838" s="43"/>
      <c r="G838" s="43"/>
      <c r="H838" s="43"/>
      <c r="I838" s="43"/>
      <c r="J838" s="43"/>
      <c r="K838" s="43"/>
      <c r="L838" s="44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>
      <c r="A839" s="43"/>
      <c r="B839" s="43"/>
      <c r="C839" s="44"/>
      <c r="D839" s="44"/>
      <c r="E839" s="44"/>
      <c r="F839" s="43"/>
      <c r="G839" s="43"/>
      <c r="H839" s="43"/>
      <c r="I839" s="43"/>
      <c r="J839" s="43"/>
      <c r="K839" s="43"/>
      <c r="L839" s="44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>
      <c r="A840" s="43"/>
      <c r="B840" s="43"/>
      <c r="C840" s="44"/>
      <c r="D840" s="44"/>
      <c r="E840" s="44"/>
      <c r="F840" s="43"/>
      <c r="G840" s="43"/>
      <c r="H840" s="43"/>
      <c r="I840" s="43"/>
      <c r="J840" s="43"/>
      <c r="K840" s="43"/>
      <c r="L840" s="44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>
      <c r="A841" s="43"/>
      <c r="B841" s="43"/>
      <c r="C841" s="44"/>
      <c r="D841" s="44"/>
      <c r="E841" s="44"/>
      <c r="F841" s="43"/>
      <c r="G841" s="43"/>
      <c r="H841" s="43"/>
      <c r="I841" s="43"/>
      <c r="J841" s="43"/>
      <c r="K841" s="43"/>
      <c r="L841" s="44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>
      <c r="A842" s="43"/>
      <c r="B842" s="43"/>
      <c r="C842" s="44"/>
      <c r="D842" s="44"/>
      <c r="E842" s="44"/>
      <c r="F842" s="43"/>
      <c r="G842" s="43"/>
      <c r="H842" s="43"/>
      <c r="I842" s="43"/>
      <c r="J842" s="43"/>
      <c r="K842" s="43"/>
      <c r="L842" s="44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>
      <c r="A843" s="43"/>
      <c r="B843" s="43"/>
      <c r="C843" s="44"/>
      <c r="D843" s="44"/>
      <c r="E843" s="44"/>
      <c r="F843" s="43"/>
      <c r="G843" s="43"/>
      <c r="H843" s="43"/>
      <c r="I843" s="43"/>
      <c r="J843" s="43"/>
      <c r="K843" s="43"/>
      <c r="L843" s="44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>
      <c r="A844" s="43"/>
      <c r="B844" s="43"/>
      <c r="C844" s="44"/>
      <c r="D844" s="44"/>
      <c r="E844" s="44"/>
      <c r="F844" s="43"/>
      <c r="G844" s="43"/>
      <c r="H844" s="43"/>
      <c r="I844" s="43"/>
      <c r="J844" s="43"/>
      <c r="K844" s="43"/>
      <c r="L844" s="44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>
      <c r="A845" s="43"/>
      <c r="B845" s="43"/>
      <c r="C845" s="44"/>
      <c r="D845" s="44"/>
      <c r="E845" s="44"/>
      <c r="F845" s="43"/>
      <c r="G845" s="43"/>
      <c r="H845" s="43"/>
      <c r="I845" s="43"/>
      <c r="J845" s="43"/>
      <c r="K845" s="43"/>
      <c r="L845" s="44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>
      <c r="A846" s="43"/>
      <c r="B846" s="43"/>
      <c r="C846" s="44"/>
      <c r="D846" s="44"/>
      <c r="E846" s="44"/>
      <c r="F846" s="43"/>
      <c r="G846" s="43"/>
      <c r="H846" s="43"/>
      <c r="I846" s="43"/>
      <c r="J846" s="43"/>
      <c r="K846" s="43"/>
      <c r="L846" s="44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>
      <c r="A847" s="43"/>
      <c r="B847" s="43"/>
      <c r="C847" s="44"/>
      <c r="D847" s="44"/>
      <c r="E847" s="44"/>
      <c r="F847" s="43"/>
      <c r="G847" s="43"/>
      <c r="H847" s="43"/>
      <c r="I847" s="43"/>
      <c r="J847" s="43"/>
      <c r="K847" s="43"/>
      <c r="L847" s="44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>
      <c r="A848" s="43"/>
      <c r="B848" s="43"/>
      <c r="C848" s="44"/>
      <c r="D848" s="44"/>
      <c r="E848" s="44"/>
      <c r="F848" s="43"/>
      <c r="G848" s="43"/>
      <c r="H848" s="43"/>
      <c r="I848" s="43"/>
      <c r="J848" s="43"/>
      <c r="K848" s="43"/>
      <c r="L848" s="44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>
      <c r="A849" s="43"/>
      <c r="B849" s="43"/>
      <c r="C849" s="44"/>
      <c r="D849" s="44"/>
      <c r="E849" s="44"/>
      <c r="F849" s="43"/>
      <c r="G849" s="43"/>
      <c r="H849" s="43"/>
      <c r="I849" s="43"/>
      <c r="J849" s="43"/>
      <c r="K849" s="43"/>
      <c r="L849" s="44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>
      <c r="A850" s="43"/>
      <c r="B850" s="43"/>
      <c r="C850" s="44"/>
      <c r="D850" s="44"/>
      <c r="E850" s="44"/>
      <c r="F850" s="43"/>
      <c r="G850" s="43"/>
      <c r="H850" s="43"/>
      <c r="I850" s="43"/>
      <c r="J850" s="43"/>
      <c r="K850" s="43"/>
      <c r="L850" s="44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>
      <c r="A851" s="43"/>
      <c r="B851" s="43"/>
      <c r="C851" s="44"/>
      <c r="D851" s="44"/>
      <c r="E851" s="44"/>
      <c r="F851" s="43"/>
      <c r="G851" s="43"/>
      <c r="H851" s="43"/>
      <c r="I851" s="43"/>
      <c r="J851" s="43"/>
      <c r="K851" s="43"/>
      <c r="L851" s="44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>
      <c r="A852" s="43"/>
      <c r="B852" s="43"/>
      <c r="C852" s="44"/>
      <c r="D852" s="44"/>
      <c r="E852" s="44"/>
      <c r="F852" s="43"/>
      <c r="G852" s="43"/>
      <c r="H852" s="43"/>
      <c r="I852" s="43"/>
      <c r="J852" s="43"/>
      <c r="K852" s="43"/>
      <c r="L852" s="44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>
      <c r="A853" s="43"/>
      <c r="B853" s="43"/>
      <c r="C853" s="44"/>
      <c r="D853" s="44"/>
      <c r="E853" s="44"/>
      <c r="F853" s="43"/>
      <c r="G853" s="43"/>
      <c r="H853" s="43"/>
      <c r="I853" s="43"/>
      <c r="J853" s="43"/>
      <c r="K853" s="43"/>
      <c r="L853" s="44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>
      <c r="A854" s="43"/>
      <c r="B854" s="43"/>
      <c r="C854" s="44"/>
      <c r="D854" s="44"/>
      <c r="E854" s="44"/>
      <c r="F854" s="43"/>
      <c r="G854" s="43"/>
      <c r="H854" s="43"/>
      <c r="I854" s="43"/>
      <c r="J854" s="43"/>
      <c r="K854" s="43"/>
      <c r="L854" s="44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>
      <c r="A855" s="43"/>
      <c r="B855" s="43"/>
      <c r="C855" s="44"/>
      <c r="D855" s="44"/>
      <c r="E855" s="44"/>
      <c r="F855" s="43"/>
      <c r="G855" s="43"/>
      <c r="H855" s="43"/>
      <c r="I855" s="43"/>
      <c r="J855" s="43"/>
      <c r="K855" s="43"/>
      <c r="L855" s="44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>
      <c r="A856" s="43"/>
      <c r="B856" s="43"/>
      <c r="C856" s="44"/>
      <c r="D856" s="44"/>
      <c r="E856" s="44"/>
      <c r="F856" s="43"/>
      <c r="G856" s="43"/>
      <c r="H856" s="43"/>
      <c r="I856" s="43"/>
      <c r="J856" s="43"/>
      <c r="K856" s="43"/>
      <c r="L856" s="44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>
      <c r="A857" s="43"/>
      <c r="B857" s="43"/>
      <c r="C857" s="44"/>
      <c r="D857" s="44"/>
      <c r="E857" s="44"/>
      <c r="F857" s="43"/>
      <c r="G857" s="43"/>
      <c r="H857" s="43"/>
      <c r="I857" s="43"/>
      <c r="J857" s="43"/>
      <c r="K857" s="43"/>
      <c r="L857" s="44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>
      <c r="A858" s="43"/>
      <c r="B858" s="43"/>
      <c r="C858" s="44"/>
      <c r="D858" s="44"/>
      <c r="E858" s="44"/>
      <c r="F858" s="43"/>
      <c r="G858" s="43"/>
      <c r="H858" s="43"/>
      <c r="I858" s="43"/>
      <c r="J858" s="43"/>
      <c r="K858" s="43"/>
      <c r="L858" s="44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>
      <c r="A859" s="43"/>
      <c r="B859" s="43"/>
      <c r="C859" s="44"/>
      <c r="D859" s="44"/>
      <c r="E859" s="44"/>
      <c r="F859" s="43"/>
      <c r="G859" s="43"/>
      <c r="H859" s="43"/>
      <c r="I859" s="43"/>
      <c r="J859" s="43"/>
      <c r="K859" s="43"/>
      <c r="L859" s="44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>
      <c r="A860" s="43"/>
      <c r="B860" s="43"/>
      <c r="C860" s="44"/>
      <c r="D860" s="44"/>
      <c r="E860" s="44"/>
      <c r="F860" s="43"/>
      <c r="G860" s="43"/>
      <c r="H860" s="43"/>
      <c r="I860" s="43"/>
      <c r="J860" s="43"/>
      <c r="K860" s="43"/>
      <c r="L860" s="44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>
      <c r="A861" s="43"/>
      <c r="B861" s="43"/>
      <c r="C861" s="44"/>
      <c r="D861" s="44"/>
      <c r="E861" s="44"/>
      <c r="F861" s="43"/>
      <c r="G861" s="43"/>
      <c r="H861" s="43"/>
      <c r="I861" s="43"/>
      <c r="J861" s="43"/>
      <c r="K861" s="43"/>
      <c r="L861" s="44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>
      <c r="A862" s="43"/>
      <c r="B862" s="43"/>
      <c r="C862" s="44"/>
      <c r="D862" s="44"/>
      <c r="E862" s="44"/>
      <c r="F862" s="43"/>
      <c r="G862" s="43"/>
      <c r="H862" s="43"/>
      <c r="I862" s="43"/>
      <c r="J862" s="43"/>
      <c r="K862" s="43"/>
      <c r="L862" s="44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>
      <c r="A863" s="43"/>
      <c r="B863" s="43"/>
      <c r="C863" s="44"/>
      <c r="D863" s="44"/>
      <c r="E863" s="44"/>
      <c r="F863" s="43"/>
      <c r="G863" s="43"/>
      <c r="H863" s="43"/>
      <c r="I863" s="43"/>
      <c r="J863" s="43"/>
      <c r="K863" s="43"/>
      <c r="L863" s="44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>
      <c r="A864" s="43"/>
      <c r="B864" s="43"/>
      <c r="C864" s="44"/>
      <c r="D864" s="44"/>
      <c r="E864" s="44"/>
      <c r="F864" s="43"/>
      <c r="G864" s="43"/>
      <c r="H864" s="43"/>
      <c r="I864" s="43"/>
      <c r="J864" s="43"/>
      <c r="K864" s="43"/>
      <c r="L864" s="44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>
      <c r="A865" s="43"/>
      <c r="B865" s="43"/>
      <c r="C865" s="44"/>
      <c r="D865" s="44"/>
      <c r="E865" s="44"/>
      <c r="F865" s="43"/>
      <c r="G865" s="43"/>
      <c r="H865" s="43"/>
      <c r="I865" s="43"/>
      <c r="J865" s="43"/>
      <c r="K865" s="43"/>
      <c r="L865" s="44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>
      <c r="A866" s="43"/>
      <c r="B866" s="43"/>
      <c r="C866" s="44"/>
      <c r="D866" s="44"/>
      <c r="E866" s="44"/>
      <c r="F866" s="43"/>
      <c r="G866" s="43"/>
      <c r="H866" s="43"/>
      <c r="I866" s="43"/>
      <c r="J866" s="43"/>
      <c r="K866" s="43"/>
      <c r="L866" s="44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>
      <c r="A867" s="43"/>
      <c r="B867" s="43"/>
      <c r="C867" s="44"/>
      <c r="D867" s="44"/>
      <c r="E867" s="44"/>
      <c r="F867" s="43"/>
      <c r="G867" s="43"/>
      <c r="H867" s="43"/>
      <c r="I867" s="43"/>
      <c r="J867" s="43"/>
      <c r="K867" s="43"/>
      <c r="L867" s="44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>
      <c r="A868" s="43"/>
      <c r="B868" s="43"/>
      <c r="C868" s="44"/>
      <c r="D868" s="44"/>
      <c r="E868" s="44"/>
      <c r="F868" s="43"/>
      <c r="G868" s="43"/>
      <c r="H868" s="43"/>
      <c r="I868" s="43"/>
      <c r="J868" s="43"/>
      <c r="K868" s="43"/>
      <c r="L868" s="44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>
      <c r="A869" s="43"/>
      <c r="B869" s="43"/>
      <c r="C869" s="44"/>
      <c r="D869" s="44"/>
      <c r="E869" s="44"/>
      <c r="F869" s="43"/>
      <c r="G869" s="43"/>
      <c r="H869" s="43"/>
      <c r="I869" s="43"/>
      <c r="J869" s="43"/>
      <c r="K869" s="43"/>
      <c r="L869" s="44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>
      <c r="A870" s="43"/>
      <c r="B870" s="43"/>
      <c r="C870" s="44"/>
      <c r="D870" s="44"/>
      <c r="E870" s="44"/>
      <c r="F870" s="43"/>
      <c r="G870" s="43"/>
      <c r="H870" s="43"/>
      <c r="I870" s="43"/>
      <c r="J870" s="43"/>
      <c r="K870" s="43"/>
      <c r="L870" s="44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>
      <c r="A871" s="43"/>
      <c r="B871" s="43"/>
      <c r="C871" s="44"/>
      <c r="D871" s="44"/>
      <c r="E871" s="44"/>
      <c r="F871" s="43"/>
      <c r="G871" s="43"/>
      <c r="H871" s="43"/>
      <c r="I871" s="43"/>
      <c r="J871" s="43"/>
      <c r="K871" s="43"/>
      <c r="L871" s="44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>
      <c r="A872" s="43"/>
      <c r="B872" s="43"/>
      <c r="C872" s="44"/>
      <c r="D872" s="44"/>
      <c r="E872" s="44"/>
      <c r="F872" s="43"/>
      <c r="G872" s="43"/>
      <c r="H872" s="43"/>
      <c r="I872" s="43"/>
      <c r="J872" s="43"/>
      <c r="K872" s="43"/>
      <c r="L872" s="44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>
      <c r="A873" s="43"/>
      <c r="B873" s="43"/>
      <c r="C873" s="44"/>
      <c r="D873" s="44"/>
      <c r="E873" s="44"/>
      <c r="F873" s="43"/>
      <c r="G873" s="43"/>
      <c r="H873" s="43"/>
      <c r="I873" s="43"/>
      <c r="J873" s="43"/>
      <c r="K873" s="43"/>
      <c r="L873" s="44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>
      <c r="A874" s="43"/>
      <c r="B874" s="43"/>
      <c r="C874" s="44"/>
      <c r="D874" s="44"/>
      <c r="E874" s="44"/>
      <c r="F874" s="43"/>
      <c r="G874" s="43"/>
      <c r="H874" s="43"/>
      <c r="I874" s="43"/>
      <c r="J874" s="43"/>
      <c r="K874" s="43"/>
      <c r="L874" s="44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>
      <c r="A875" s="43"/>
      <c r="B875" s="43"/>
      <c r="C875" s="44"/>
      <c r="D875" s="44"/>
      <c r="E875" s="44"/>
      <c r="F875" s="43"/>
      <c r="G875" s="43"/>
      <c r="H875" s="43"/>
      <c r="I875" s="43"/>
      <c r="J875" s="43"/>
      <c r="K875" s="43"/>
      <c r="L875" s="44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>
      <c r="A876" s="43"/>
      <c r="B876" s="43"/>
      <c r="C876" s="44"/>
      <c r="D876" s="44"/>
      <c r="E876" s="44"/>
      <c r="F876" s="43"/>
      <c r="G876" s="43"/>
      <c r="H876" s="43"/>
      <c r="I876" s="43"/>
      <c r="J876" s="43"/>
      <c r="K876" s="43"/>
      <c r="L876" s="44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>
      <c r="A877" s="43"/>
      <c r="B877" s="43"/>
      <c r="C877" s="44"/>
      <c r="D877" s="44"/>
      <c r="E877" s="44"/>
      <c r="F877" s="43"/>
      <c r="G877" s="43"/>
      <c r="H877" s="43"/>
      <c r="I877" s="43"/>
      <c r="J877" s="43"/>
      <c r="K877" s="43"/>
      <c r="L877" s="44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>
      <c r="A878" s="43"/>
      <c r="B878" s="43"/>
      <c r="C878" s="44"/>
      <c r="D878" s="44"/>
      <c r="E878" s="44"/>
      <c r="F878" s="43"/>
      <c r="G878" s="43"/>
      <c r="H878" s="43"/>
      <c r="I878" s="43"/>
      <c r="J878" s="43"/>
      <c r="K878" s="43"/>
      <c r="L878" s="44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>
      <c r="A879" s="43"/>
      <c r="B879" s="43"/>
      <c r="C879" s="44"/>
      <c r="D879" s="44"/>
      <c r="E879" s="44"/>
      <c r="F879" s="43"/>
      <c r="G879" s="43"/>
      <c r="H879" s="43"/>
      <c r="I879" s="43"/>
      <c r="J879" s="43"/>
      <c r="K879" s="43"/>
      <c r="L879" s="44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>
      <c r="A880" s="43"/>
      <c r="B880" s="43"/>
      <c r="C880" s="44"/>
      <c r="D880" s="44"/>
      <c r="E880" s="44"/>
      <c r="F880" s="43"/>
      <c r="G880" s="43"/>
      <c r="H880" s="43"/>
      <c r="I880" s="43"/>
      <c r="J880" s="43"/>
      <c r="K880" s="43"/>
      <c r="L880" s="44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>
      <c r="A881" s="43"/>
      <c r="B881" s="43"/>
      <c r="C881" s="44"/>
      <c r="D881" s="44"/>
      <c r="E881" s="44"/>
      <c r="F881" s="43"/>
      <c r="G881" s="43"/>
      <c r="H881" s="43"/>
      <c r="I881" s="43"/>
      <c r="J881" s="43"/>
      <c r="K881" s="43"/>
      <c r="L881" s="44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>
      <c r="A882" s="43"/>
      <c r="B882" s="43"/>
      <c r="C882" s="44"/>
      <c r="D882" s="44"/>
      <c r="E882" s="44"/>
      <c r="F882" s="43"/>
      <c r="G882" s="43"/>
      <c r="H882" s="43"/>
      <c r="I882" s="43"/>
      <c r="J882" s="43"/>
      <c r="K882" s="43"/>
      <c r="L882" s="44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>
      <c r="A883" s="43"/>
      <c r="B883" s="43"/>
      <c r="C883" s="44"/>
      <c r="D883" s="44"/>
      <c r="E883" s="44"/>
      <c r="F883" s="43"/>
      <c r="G883" s="43"/>
      <c r="H883" s="43"/>
      <c r="I883" s="43"/>
      <c r="J883" s="43"/>
      <c r="K883" s="43"/>
      <c r="L883" s="44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>
      <c r="A884" s="43"/>
      <c r="B884" s="43"/>
      <c r="C884" s="44"/>
      <c r="D884" s="44"/>
      <c r="E884" s="44"/>
      <c r="F884" s="43"/>
      <c r="G884" s="43"/>
      <c r="H884" s="43"/>
      <c r="I884" s="43"/>
      <c r="J884" s="43"/>
      <c r="K884" s="43"/>
      <c r="L884" s="44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>
      <c r="A885" s="43"/>
      <c r="B885" s="43"/>
      <c r="C885" s="44"/>
      <c r="D885" s="44"/>
      <c r="E885" s="44"/>
      <c r="F885" s="43"/>
      <c r="G885" s="43"/>
      <c r="H885" s="43"/>
      <c r="I885" s="43"/>
      <c r="J885" s="43"/>
      <c r="K885" s="43"/>
      <c r="L885" s="44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>
      <c r="A886" s="43"/>
      <c r="B886" s="43"/>
      <c r="C886" s="44"/>
      <c r="D886" s="44"/>
      <c r="E886" s="44"/>
      <c r="F886" s="43"/>
      <c r="G886" s="43"/>
      <c r="H886" s="43"/>
      <c r="I886" s="43"/>
      <c r="J886" s="43"/>
      <c r="K886" s="43"/>
      <c r="L886" s="44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>
      <c r="A887" s="43"/>
      <c r="B887" s="43"/>
      <c r="C887" s="44"/>
      <c r="D887" s="44"/>
      <c r="E887" s="44"/>
      <c r="F887" s="43"/>
      <c r="G887" s="43"/>
      <c r="H887" s="43"/>
      <c r="I887" s="43"/>
      <c r="J887" s="43"/>
      <c r="K887" s="43"/>
      <c r="L887" s="44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>
      <c r="A888" s="43"/>
      <c r="B888" s="43"/>
      <c r="C888" s="44"/>
      <c r="D888" s="44"/>
      <c r="E888" s="44"/>
      <c r="F888" s="43"/>
      <c r="G888" s="43"/>
      <c r="H888" s="43"/>
      <c r="I888" s="43"/>
      <c r="J888" s="43"/>
      <c r="K888" s="43"/>
      <c r="L888" s="44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>
      <c r="A889" s="43"/>
      <c r="B889" s="43"/>
      <c r="C889" s="44"/>
      <c r="D889" s="44"/>
      <c r="E889" s="44"/>
      <c r="F889" s="43"/>
      <c r="G889" s="43"/>
      <c r="H889" s="43"/>
      <c r="I889" s="43"/>
      <c r="J889" s="43"/>
      <c r="K889" s="43"/>
      <c r="L889" s="44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>
      <c r="A890" s="43"/>
      <c r="B890" s="43"/>
      <c r="C890" s="44"/>
      <c r="D890" s="44"/>
      <c r="E890" s="44"/>
      <c r="F890" s="43"/>
      <c r="G890" s="43"/>
      <c r="H890" s="43"/>
      <c r="I890" s="43"/>
      <c r="J890" s="43"/>
      <c r="K890" s="43"/>
      <c r="L890" s="44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>
      <c r="A891" s="43"/>
      <c r="B891" s="43"/>
      <c r="C891" s="44"/>
      <c r="D891" s="44"/>
      <c r="E891" s="44"/>
      <c r="F891" s="43"/>
      <c r="G891" s="43"/>
      <c r="H891" s="43"/>
      <c r="I891" s="43"/>
      <c r="J891" s="43"/>
      <c r="K891" s="43"/>
      <c r="L891" s="44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>
      <c r="A892" s="43"/>
      <c r="B892" s="43"/>
      <c r="C892" s="44"/>
      <c r="D892" s="44"/>
      <c r="E892" s="44"/>
      <c r="F892" s="43"/>
      <c r="G892" s="43"/>
      <c r="H892" s="43"/>
      <c r="I892" s="43"/>
      <c r="J892" s="43"/>
      <c r="K892" s="43"/>
      <c r="L892" s="44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>
      <c r="A893" s="43"/>
      <c r="B893" s="43"/>
      <c r="C893" s="44"/>
      <c r="D893" s="44"/>
      <c r="E893" s="44"/>
      <c r="F893" s="43"/>
      <c r="G893" s="43"/>
      <c r="H893" s="43"/>
      <c r="I893" s="43"/>
      <c r="J893" s="43"/>
      <c r="K893" s="43"/>
      <c r="L893" s="44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>
      <c r="A894" s="43"/>
      <c r="B894" s="43"/>
      <c r="C894" s="44"/>
      <c r="D894" s="44"/>
      <c r="E894" s="44"/>
      <c r="F894" s="43"/>
      <c r="G894" s="43"/>
      <c r="H894" s="43"/>
      <c r="I894" s="43"/>
      <c r="J894" s="43"/>
      <c r="K894" s="43"/>
      <c r="L894" s="44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>
      <c r="A895" s="43"/>
      <c r="B895" s="43"/>
      <c r="C895" s="44"/>
      <c r="D895" s="44"/>
      <c r="E895" s="44"/>
      <c r="F895" s="43"/>
      <c r="G895" s="43"/>
      <c r="H895" s="43"/>
      <c r="I895" s="43"/>
      <c r="J895" s="43"/>
      <c r="K895" s="43"/>
      <c r="L895" s="44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>
      <c r="A896" s="43"/>
      <c r="B896" s="43"/>
      <c r="C896" s="44"/>
      <c r="D896" s="44"/>
      <c r="E896" s="44"/>
      <c r="F896" s="43"/>
      <c r="G896" s="43"/>
      <c r="H896" s="43"/>
      <c r="I896" s="43"/>
      <c r="J896" s="43"/>
      <c r="K896" s="43"/>
      <c r="L896" s="44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>
      <c r="A897" s="43"/>
      <c r="B897" s="43"/>
      <c r="C897" s="44"/>
      <c r="D897" s="44"/>
      <c r="E897" s="44"/>
      <c r="F897" s="43"/>
      <c r="G897" s="43"/>
      <c r="H897" s="43"/>
      <c r="I897" s="43"/>
      <c r="J897" s="43"/>
      <c r="K897" s="43"/>
      <c r="L897" s="44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>
      <c r="A898" s="43"/>
      <c r="B898" s="43"/>
      <c r="C898" s="44"/>
      <c r="D898" s="44"/>
      <c r="E898" s="44"/>
      <c r="F898" s="43"/>
      <c r="G898" s="43"/>
      <c r="H898" s="43"/>
      <c r="I898" s="43"/>
      <c r="J898" s="43"/>
      <c r="K898" s="43"/>
      <c r="L898" s="44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>
      <c r="A899" s="43"/>
      <c r="B899" s="43"/>
      <c r="C899" s="44"/>
      <c r="D899" s="44"/>
      <c r="E899" s="44"/>
      <c r="F899" s="43"/>
      <c r="G899" s="43"/>
      <c r="H899" s="43"/>
      <c r="I899" s="43"/>
      <c r="J899" s="43"/>
      <c r="K899" s="43"/>
      <c r="L899" s="44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>
      <c r="A900" s="43"/>
      <c r="B900" s="43"/>
      <c r="C900" s="44"/>
      <c r="D900" s="44"/>
      <c r="E900" s="44"/>
      <c r="F900" s="43"/>
      <c r="G900" s="43"/>
      <c r="H900" s="43"/>
      <c r="I900" s="43"/>
      <c r="J900" s="43"/>
      <c r="K900" s="43"/>
      <c r="L900" s="44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>
      <c r="A901" s="43"/>
      <c r="B901" s="43"/>
      <c r="C901" s="44"/>
      <c r="D901" s="44"/>
      <c r="E901" s="44"/>
      <c r="F901" s="43"/>
      <c r="G901" s="43"/>
      <c r="H901" s="43"/>
      <c r="I901" s="43"/>
      <c r="J901" s="43"/>
      <c r="K901" s="43"/>
      <c r="L901" s="44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>
      <c r="A902" s="43"/>
      <c r="B902" s="43"/>
      <c r="C902" s="44"/>
      <c r="D902" s="44"/>
      <c r="E902" s="44"/>
      <c r="F902" s="43"/>
      <c r="G902" s="43"/>
      <c r="H902" s="43"/>
      <c r="I902" s="43"/>
      <c r="J902" s="43"/>
      <c r="K902" s="43"/>
      <c r="L902" s="44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>
      <c r="A903" s="43"/>
      <c r="B903" s="43"/>
      <c r="C903" s="44"/>
      <c r="D903" s="44"/>
      <c r="E903" s="44"/>
      <c r="F903" s="43"/>
      <c r="G903" s="43"/>
      <c r="H903" s="43"/>
      <c r="I903" s="43"/>
      <c r="J903" s="43"/>
      <c r="K903" s="43"/>
      <c r="L903" s="44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>
      <c r="A904" s="43"/>
      <c r="B904" s="43"/>
      <c r="C904" s="44"/>
      <c r="D904" s="44"/>
      <c r="E904" s="44"/>
      <c r="F904" s="43"/>
      <c r="G904" s="43"/>
      <c r="H904" s="43"/>
      <c r="I904" s="43"/>
      <c r="J904" s="43"/>
      <c r="K904" s="43"/>
      <c r="L904" s="44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>
      <c r="A905" s="43"/>
      <c r="B905" s="43"/>
      <c r="C905" s="44"/>
      <c r="D905" s="44"/>
      <c r="E905" s="44"/>
      <c r="F905" s="43"/>
      <c r="G905" s="43"/>
      <c r="H905" s="43"/>
      <c r="I905" s="43"/>
      <c r="J905" s="43"/>
      <c r="K905" s="43"/>
      <c r="L905" s="44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>
      <c r="A906" s="43"/>
      <c r="B906" s="43"/>
      <c r="C906" s="44"/>
      <c r="D906" s="44"/>
      <c r="E906" s="44"/>
      <c r="F906" s="43"/>
      <c r="G906" s="43"/>
      <c r="H906" s="43"/>
      <c r="I906" s="43"/>
      <c r="J906" s="43"/>
      <c r="K906" s="43"/>
      <c r="L906" s="44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>
      <c r="A907" s="43"/>
      <c r="B907" s="43"/>
      <c r="C907" s="44"/>
      <c r="D907" s="44"/>
      <c r="E907" s="44"/>
      <c r="F907" s="43"/>
      <c r="G907" s="43"/>
      <c r="H907" s="43"/>
      <c r="I907" s="43"/>
      <c r="J907" s="43"/>
      <c r="K907" s="43"/>
      <c r="L907" s="44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>
      <c r="A908" s="43"/>
      <c r="B908" s="43"/>
      <c r="C908" s="44"/>
      <c r="D908" s="44"/>
      <c r="E908" s="44"/>
      <c r="F908" s="43"/>
      <c r="G908" s="43"/>
      <c r="H908" s="43"/>
      <c r="I908" s="43"/>
      <c r="J908" s="43"/>
      <c r="K908" s="43"/>
      <c r="L908" s="44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>
      <c r="A909" s="43"/>
      <c r="B909" s="43"/>
      <c r="C909" s="44"/>
      <c r="D909" s="44"/>
      <c r="E909" s="44"/>
      <c r="F909" s="43"/>
      <c r="G909" s="43"/>
      <c r="H909" s="43"/>
      <c r="I909" s="43"/>
      <c r="J909" s="43"/>
      <c r="K909" s="43"/>
      <c r="L909" s="44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>
      <c r="A910" s="43"/>
      <c r="B910" s="43"/>
      <c r="C910" s="44"/>
      <c r="D910" s="44"/>
      <c r="E910" s="44"/>
      <c r="F910" s="43"/>
      <c r="G910" s="43"/>
      <c r="H910" s="43"/>
      <c r="I910" s="43"/>
      <c r="J910" s="43"/>
      <c r="K910" s="43"/>
      <c r="L910" s="44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>
      <c r="A911" s="43"/>
      <c r="B911" s="43"/>
      <c r="C911" s="44"/>
      <c r="D911" s="44"/>
      <c r="E911" s="44"/>
      <c r="F911" s="43"/>
      <c r="G911" s="43"/>
      <c r="H911" s="43"/>
      <c r="I911" s="43"/>
      <c r="J911" s="43"/>
      <c r="K911" s="43"/>
      <c r="L911" s="44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>
      <c r="A912" s="43"/>
      <c r="B912" s="43"/>
      <c r="C912" s="44"/>
      <c r="D912" s="44"/>
      <c r="E912" s="44"/>
      <c r="F912" s="43"/>
      <c r="G912" s="43"/>
      <c r="H912" s="43"/>
      <c r="I912" s="43"/>
      <c r="J912" s="43"/>
      <c r="K912" s="43"/>
      <c r="L912" s="44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>
      <c r="A913" s="43"/>
      <c r="B913" s="43"/>
      <c r="C913" s="44"/>
      <c r="D913" s="44"/>
      <c r="E913" s="44"/>
      <c r="F913" s="43"/>
      <c r="G913" s="43"/>
      <c r="H913" s="43"/>
      <c r="I913" s="43"/>
      <c r="J913" s="43"/>
      <c r="K913" s="43"/>
      <c r="L913" s="44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>
      <c r="A914" s="43"/>
      <c r="B914" s="43"/>
      <c r="C914" s="44"/>
      <c r="D914" s="44"/>
      <c r="E914" s="44"/>
      <c r="F914" s="43"/>
      <c r="G914" s="43"/>
      <c r="H914" s="43"/>
      <c r="I914" s="43"/>
      <c r="J914" s="43"/>
      <c r="K914" s="43"/>
      <c r="L914" s="44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>
      <c r="A915" s="43"/>
      <c r="B915" s="43"/>
      <c r="C915" s="44"/>
      <c r="D915" s="44"/>
      <c r="E915" s="44"/>
      <c r="F915" s="43"/>
      <c r="G915" s="43"/>
      <c r="H915" s="43"/>
      <c r="I915" s="43"/>
      <c r="J915" s="43"/>
      <c r="K915" s="43"/>
      <c r="L915" s="44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>
      <c r="A916" s="43"/>
      <c r="B916" s="43"/>
      <c r="C916" s="44"/>
      <c r="D916" s="44"/>
      <c r="E916" s="44"/>
      <c r="F916" s="43"/>
      <c r="G916" s="43"/>
      <c r="H916" s="43"/>
      <c r="I916" s="43"/>
      <c r="J916" s="43"/>
      <c r="K916" s="43"/>
      <c r="L916" s="44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>
      <c r="A917" s="43"/>
      <c r="B917" s="43"/>
      <c r="C917" s="44"/>
      <c r="D917" s="44"/>
      <c r="E917" s="44"/>
      <c r="F917" s="43"/>
      <c r="G917" s="43"/>
      <c r="H917" s="43"/>
      <c r="I917" s="43"/>
      <c r="J917" s="43"/>
      <c r="K917" s="43"/>
      <c r="L917" s="44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>
      <c r="A918" s="43"/>
      <c r="B918" s="43"/>
      <c r="C918" s="44"/>
      <c r="D918" s="44"/>
      <c r="E918" s="44"/>
      <c r="F918" s="43"/>
      <c r="G918" s="43"/>
      <c r="H918" s="43"/>
      <c r="I918" s="43"/>
      <c r="J918" s="43"/>
      <c r="K918" s="43"/>
      <c r="L918" s="44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>
      <c r="A919" s="43"/>
      <c r="B919" s="43"/>
      <c r="C919" s="44"/>
      <c r="D919" s="44"/>
      <c r="E919" s="44"/>
      <c r="F919" s="43"/>
      <c r="G919" s="43"/>
      <c r="H919" s="43"/>
      <c r="I919" s="43"/>
      <c r="J919" s="43"/>
      <c r="K919" s="43"/>
      <c r="L919" s="44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>
      <c r="A920" s="43"/>
      <c r="B920" s="43"/>
      <c r="C920" s="44"/>
      <c r="D920" s="44"/>
      <c r="E920" s="44"/>
      <c r="F920" s="43"/>
      <c r="G920" s="43"/>
      <c r="H920" s="43"/>
      <c r="I920" s="43"/>
      <c r="J920" s="43"/>
      <c r="K920" s="43"/>
      <c r="L920" s="44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>
      <c r="A921" s="43"/>
      <c r="B921" s="43"/>
      <c r="C921" s="44"/>
      <c r="D921" s="44"/>
      <c r="E921" s="44"/>
      <c r="F921" s="43"/>
      <c r="G921" s="43"/>
      <c r="H921" s="43"/>
      <c r="I921" s="43"/>
      <c r="J921" s="43"/>
      <c r="K921" s="43"/>
      <c r="L921" s="44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>
      <c r="A922" s="43"/>
      <c r="B922" s="43"/>
      <c r="C922" s="44"/>
      <c r="D922" s="44"/>
      <c r="E922" s="44"/>
      <c r="F922" s="43"/>
      <c r="G922" s="43"/>
      <c r="H922" s="43"/>
      <c r="I922" s="43"/>
      <c r="J922" s="43"/>
      <c r="K922" s="43"/>
      <c r="L922" s="44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>
      <c r="A923" s="43"/>
      <c r="B923" s="43"/>
      <c r="C923" s="44"/>
      <c r="D923" s="44"/>
      <c r="E923" s="44"/>
      <c r="F923" s="43"/>
      <c r="G923" s="43"/>
      <c r="H923" s="43"/>
      <c r="I923" s="43"/>
      <c r="J923" s="43"/>
      <c r="K923" s="43"/>
      <c r="L923" s="44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>
      <c r="A924" s="43"/>
      <c r="B924" s="43"/>
      <c r="C924" s="44"/>
      <c r="D924" s="44"/>
      <c r="E924" s="44"/>
      <c r="F924" s="43"/>
      <c r="G924" s="43"/>
      <c r="H924" s="43"/>
      <c r="I924" s="43"/>
      <c r="J924" s="43"/>
      <c r="K924" s="43"/>
      <c r="L924" s="44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>
      <c r="A925" s="43"/>
      <c r="B925" s="43"/>
      <c r="C925" s="44"/>
      <c r="D925" s="44"/>
      <c r="E925" s="44"/>
      <c r="F925" s="43"/>
      <c r="G925" s="43"/>
      <c r="H925" s="43"/>
      <c r="I925" s="43"/>
      <c r="J925" s="43"/>
      <c r="K925" s="43"/>
      <c r="L925" s="44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>
      <c r="A926" s="43"/>
      <c r="B926" s="43"/>
      <c r="C926" s="44"/>
      <c r="D926" s="44"/>
      <c r="E926" s="44"/>
      <c r="F926" s="43"/>
      <c r="G926" s="43"/>
      <c r="H926" s="43"/>
      <c r="I926" s="43"/>
      <c r="J926" s="43"/>
      <c r="K926" s="43"/>
      <c r="L926" s="44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>
      <c r="A927" s="43"/>
      <c r="B927" s="43"/>
      <c r="C927" s="44"/>
      <c r="D927" s="44"/>
      <c r="E927" s="44"/>
      <c r="F927" s="43"/>
      <c r="G927" s="43"/>
      <c r="H927" s="43"/>
      <c r="I927" s="43"/>
      <c r="J927" s="43"/>
      <c r="K927" s="43"/>
      <c r="L927" s="44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>
      <c r="A928" s="43"/>
      <c r="B928" s="43"/>
      <c r="C928" s="44"/>
      <c r="D928" s="44"/>
      <c r="E928" s="44"/>
      <c r="F928" s="43"/>
      <c r="G928" s="43"/>
      <c r="H928" s="43"/>
      <c r="I928" s="43"/>
      <c r="J928" s="43"/>
      <c r="K928" s="43"/>
      <c r="L928" s="44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>
      <c r="A929" s="43"/>
      <c r="B929" s="43"/>
      <c r="C929" s="44"/>
      <c r="D929" s="44"/>
      <c r="E929" s="44"/>
      <c r="F929" s="43"/>
      <c r="G929" s="43"/>
      <c r="H929" s="43"/>
      <c r="I929" s="43"/>
      <c r="J929" s="43"/>
      <c r="K929" s="43"/>
      <c r="L929" s="44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>
      <c r="A930" s="43"/>
      <c r="B930" s="43"/>
      <c r="C930" s="44"/>
      <c r="D930" s="44"/>
      <c r="E930" s="44"/>
      <c r="F930" s="43"/>
      <c r="G930" s="43"/>
      <c r="H930" s="43"/>
      <c r="I930" s="43"/>
      <c r="J930" s="43"/>
      <c r="K930" s="43"/>
      <c r="L930" s="44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>
      <c r="A931" s="43"/>
      <c r="B931" s="43"/>
      <c r="C931" s="44"/>
      <c r="D931" s="44"/>
      <c r="E931" s="44"/>
      <c r="F931" s="43"/>
      <c r="G931" s="43"/>
      <c r="H931" s="43"/>
      <c r="I931" s="43"/>
      <c r="J931" s="43"/>
      <c r="K931" s="43"/>
      <c r="L931" s="44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>
      <c r="A932" s="43"/>
      <c r="B932" s="43"/>
      <c r="C932" s="44"/>
      <c r="D932" s="44"/>
      <c r="E932" s="44"/>
      <c r="F932" s="43"/>
      <c r="G932" s="43"/>
      <c r="H932" s="43"/>
      <c r="I932" s="43"/>
      <c r="J932" s="43"/>
      <c r="K932" s="43"/>
      <c r="L932" s="44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>
      <c r="A933" s="43"/>
      <c r="B933" s="43"/>
      <c r="C933" s="44"/>
      <c r="D933" s="44"/>
      <c r="E933" s="44"/>
      <c r="F933" s="43"/>
      <c r="G933" s="43"/>
      <c r="H933" s="43"/>
      <c r="I933" s="43"/>
      <c r="J933" s="43"/>
      <c r="K933" s="43"/>
      <c r="L933" s="44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>
      <c r="A934" s="43"/>
      <c r="B934" s="43"/>
      <c r="C934" s="44"/>
      <c r="D934" s="44"/>
      <c r="E934" s="44"/>
      <c r="F934" s="43"/>
      <c r="G934" s="43"/>
      <c r="H934" s="43"/>
      <c r="I934" s="43"/>
      <c r="J934" s="43"/>
      <c r="K934" s="43"/>
      <c r="L934" s="44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>
      <c r="A935" s="43"/>
      <c r="B935" s="43"/>
      <c r="C935" s="44"/>
      <c r="D935" s="44"/>
      <c r="E935" s="44"/>
      <c r="F935" s="43"/>
      <c r="G935" s="43"/>
      <c r="H935" s="43"/>
      <c r="I935" s="43"/>
      <c r="J935" s="43"/>
      <c r="K935" s="43"/>
      <c r="L935" s="44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>
      <c r="A936" s="43"/>
      <c r="B936" s="43"/>
      <c r="C936" s="44"/>
      <c r="D936" s="44"/>
      <c r="E936" s="44"/>
      <c r="F936" s="43"/>
      <c r="G936" s="43"/>
      <c r="H936" s="43"/>
      <c r="I936" s="43"/>
      <c r="J936" s="43"/>
      <c r="K936" s="43"/>
      <c r="L936" s="44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>
      <c r="A937" s="43"/>
      <c r="B937" s="43"/>
      <c r="C937" s="44"/>
      <c r="D937" s="44"/>
      <c r="E937" s="44"/>
      <c r="F937" s="43"/>
      <c r="G937" s="43"/>
      <c r="H937" s="43"/>
      <c r="I937" s="43"/>
      <c r="J937" s="43"/>
      <c r="K937" s="43"/>
      <c r="L937" s="44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>
      <c r="A938" s="43"/>
      <c r="B938" s="43"/>
      <c r="C938" s="44"/>
      <c r="D938" s="44"/>
      <c r="E938" s="44"/>
      <c r="F938" s="43"/>
      <c r="G938" s="43"/>
      <c r="H938" s="43"/>
      <c r="I938" s="43"/>
      <c r="J938" s="43"/>
      <c r="K938" s="43"/>
      <c r="L938" s="44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>
      <c r="A939" s="43"/>
      <c r="B939" s="43"/>
      <c r="C939" s="44"/>
      <c r="D939" s="44"/>
      <c r="E939" s="44"/>
      <c r="F939" s="43"/>
      <c r="G939" s="43"/>
      <c r="H939" s="43"/>
      <c r="I939" s="43"/>
      <c r="J939" s="43"/>
      <c r="K939" s="43"/>
      <c r="L939" s="44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>
      <c r="A940" s="43"/>
      <c r="B940" s="43"/>
      <c r="C940" s="44"/>
      <c r="D940" s="44"/>
      <c r="E940" s="44"/>
      <c r="F940" s="43"/>
      <c r="G940" s="43"/>
      <c r="H940" s="43"/>
      <c r="I940" s="43"/>
      <c r="J940" s="43"/>
      <c r="K940" s="43"/>
      <c r="L940" s="44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>
      <c r="A941" s="43"/>
      <c r="B941" s="43"/>
      <c r="C941" s="44"/>
      <c r="D941" s="44"/>
      <c r="E941" s="44"/>
      <c r="F941" s="43"/>
      <c r="G941" s="43"/>
      <c r="H941" s="43"/>
      <c r="I941" s="43"/>
      <c r="J941" s="43"/>
      <c r="K941" s="43"/>
      <c r="L941" s="44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>
      <c r="A942" s="43"/>
      <c r="B942" s="43"/>
      <c r="C942" s="44"/>
      <c r="D942" s="44"/>
      <c r="E942" s="44"/>
      <c r="F942" s="43"/>
      <c r="G942" s="43"/>
      <c r="H942" s="43"/>
      <c r="I942" s="43"/>
      <c r="J942" s="43"/>
      <c r="K942" s="43"/>
      <c r="L942" s="44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>
      <c r="A943" s="43"/>
      <c r="B943" s="43"/>
      <c r="C943" s="44"/>
      <c r="D943" s="44"/>
      <c r="E943" s="44"/>
      <c r="F943" s="43"/>
      <c r="G943" s="43"/>
      <c r="H943" s="43"/>
      <c r="I943" s="43"/>
      <c r="J943" s="43"/>
      <c r="K943" s="43"/>
      <c r="L943" s="44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>
      <c r="A944" s="43"/>
      <c r="B944" s="43"/>
      <c r="C944" s="44"/>
      <c r="D944" s="44"/>
      <c r="E944" s="44"/>
      <c r="F944" s="43"/>
      <c r="G944" s="43"/>
      <c r="H944" s="43"/>
      <c r="I944" s="43"/>
      <c r="J944" s="43"/>
      <c r="K944" s="43"/>
      <c r="L944" s="44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>
      <c r="A945" s="43"/>
      <c r="B945" s="43"/>
      <c r="C945" s="44"/>
      <c r="D945" s="44"/>
      <c r="E945" s="44"/>
      <c r="F945" s="43"/>
      <c r="G945" s="43"/>
      <c r="H945" s="43"/>
      <c r="I945" s="43"/>
      <c r="J945" s="43"/>
      <c r="K945" s="43"/>
      <c r="L945" s="44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>
      <c r="A946" s="43"/>
      <c r="B946" s="43"/>
      <c r="C946" s="44"/>
      <c r="D946" s="44"/>
      <c r="E946" s="44"/>
      <c r="F946" s="43"/>
      <c r="G946" s="43"/>
      <c r="H946" s="43"/>
      <c r="I946" s="43"/>
      <c r="J946" s="43"/>
      <c r="K946" s="43"/>
      <c r="L946" s="44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>
      <c r="A947" s="43"/>
      <c r="B947" s="43"/>
      <c r="C947" s="44"/>
      <c r="D947" s="44"/>
      <c r="E947" s="44"/>
      <c r="F947" s="43"/>
      <c r="G947" s="43"/>
      <c r="H947" s="43"/>
      <c r="I947" s="43"/>
      <c r="J947" s="43"/>
      <c r="K947" s="43"/>
      <c r="L947" s="44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>
      <c r="A948" s="43"/>
      <c r="B948" s="43"/>
      <c r="C948" s="44"/>
      <c r="D948" s="44"/>
      <c r="E948" s="44"/>
      <c r="F948" s="43"/>
      <c r="G948" s="43"/>
      <c r="H948" s="43"/>
      <c r="I948" s="43"/>
      <c r="J948" s="43"/>
      <c r="K948" s="43"/>
      <c r="L948" s="44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>
      <c r="A949" s="43"/>
      <c r="B949" s="43"/>
      <c r="C949" s="44"/>
      <c r="D949" s="44"/>
      <c r="E949" s="44"/>
      <c r="F949" s="43"/>
      <c r="G949" s="43"/>
      <c r="H949" s="43"/>
      <c r="I949" s="43"/>
      <c r="J949" s="43"/>
      <c r="K949" s="43"/>
      <c r="L949" s="44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>
      <c r="A950" s="43"/>
      <c r="B950" s="43"/>
      <c r="C950" s="44"/>
      <c r="D950" s="44"/>
      <c r="E950" s="44"/>
      <c r="F950" s="43"/>
      <c r="G950" s="43"/>
      <c r="H950" s="43"/>
      <c r="I950" s="43"/>
      <c r="J950" s="43"/>
      <c r="K950" s="43"/>
      <c r="L950" s="44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>
      <c r="A951" s="43"/>
      <c r="B951" s="43"/>
      <c r="C951" s="44"/>
      <c r="D951" s="44"/>
      <c r="E951" s="44"/>
      <c r="F951" s="43"/>
      <c r="G951" s="43"/>
      <c r="H951" s="43"/>
      <c r="I951" s="43"/>
      <c r="J951" s="43"/>
      <c r="K951" s="43"/>
      <c r="L951" s="44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>
      <c r="A952" s="43"/>
      <c r="B952" s="43"/>
      <c r="C952" s="44"/>
      <c r="D952" s="44"/>
      <c r="E952" s="44"/>
      <c r="F952" s="43"/>
      <c r="G952" s="43"/>
      <c r="H952" s="43"/>
      <c r="I952" s="43"/>
      <c r="J952" s="43"/>
      <c r="K952" s="43"/>
      <c r="L952" s="44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>
      <c r="A953" s="43"/>
      <c r="B953" s="43"/>
      <c r="C953" s="44"/>
      <c r="D953" s="44"/>
      <c r="E953" s="44"/>
      <c r="F953" s="43"/>
      <c r="G953" s="43"/>
      <c r="H953" s="43"/>
      <c r="I953" s="43"/>
      <c r="J953" s="43"/>
      <c r="K953" s="43"/>
      <c r="L953" s="44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>
      <c r="A954" s="43"/>
      <c r="B954" s="43"/>
      <c r="C954" s="44"/>
      <c r="D954" s="44"/>
      <c r="E954" s="44"/>
      <c r="F954" s="43"/>
      <c r="G954" s="43"/>
      <c r="H954" s="43"/>
      <c r="I954" s="43"/>
      <c r="J954" s="43"/>
      <c r="K954" s="43"/>
      <c r="L954" s="44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>
      <c r="A955" s="43"/>
      <c r="B955" s="43"/>
      <c r="C955" s="44"/>
      <c r="D955" s="44"/>
      <c r="E955" s="44"/>
      <c r="F955" s="43"/>
      <c r="G955" s="43"/>
      <c r="H955" s="43"/>
      <c r="I955" s="43"/>
      <c r="J955" s="43"/>
      <c r="K955" s="43"/>
      <c r="L955" s="44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>
      <c r="A956" s="43"/>
      <c r="B956" s="43"/>
      <c r="C956" s="44"/>
      <c r="D956" s="44"/>
      <c r="E956" s="44"/>
      <c r="F956" s="43"/>
      <c r="G956" s="43"/>
      <c r="H956" s="43"/>
      <c r="I956" s="43"/>
      <c r="J956" s="43"/>
      <c r="K956" s="43"/>
      <c r="L956" s="44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>
      <c r="A957" s="43"/>
      <c r="B957" s="43"/>
      <c r="C957" s="44"/>
      <c r="D957" s="44"/>
      <c r="E957" s="44"/>
      <c r="F957" s="43"/>
      <c r="G957" s="43"/>
      <c r="H957" s="43"/>
      <c r="I957" s="43"/>
      <c r="J957" s="43"/>
      <c r="K957" s="43"/>
      <c r="L957" s="44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>
      <c r="A958" s="43"/>
      <c r="B958" s="43"/>
      <c r="C958" s="44"/>
      <c r="D958" s="44"/>
      <c r="E958" s="44"/>
      <c r="F958" s="43"/>
      <c r="G958" s="43"/>
      <c r="H958" s="43"/>
      <c r="I958" s="43"/>
      <c r="J958" s="43"/>
      <c r="K958" s="43"/>
      <c r="L958" s="44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>
      <c r="A959" s="43"/>
      <c r="B959" s="43"/>
      <c r="C959" s="44"/>
      <c r="D959" s="44"/>
      <c r="E959" s="44"/>
      <c r="F959" s="43"/>
      <c r="G959" s="43"/>
      <c r="H959" s="43"/>
      <c r="I959" s="43"/>
      <c r="J959" s="43"/>
      <c r="K959" s="43"/>
      <c r="L959" s="44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>
      <c r="A960" s="43"/>
      <c r="B960" s="43"/>
      <c r="C960" s="44"/>
      <c r="D960" s="44"/>
      <c r="E960" s="44"/>
      <c r="F960" s="43"/>
      <c r="G960" s="43"/>
      <c r="H960" s="43"/>
      <c r="I960" s="43"/>
      <c r="J960" s="43"/>
      <c r="K960" s="43"/>
      <c r="L960" s="44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>
      <c r="A961" s="43"/>
      <c r="B961" s="43"/>
      <c r="C961" s="44"/>
      <c r="D961" s="44"/>
      <c r="E961" s="44"/>
      <c r="F961" s="43"/>
      <c r="G961" s="43"/>
      <c r="H961" s="43"/>
      <c r="I961" s="43"/>
      <c r="J961" s="43"/>
      <c r="K961" s="43"/>
      <c r="L961" s="44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>
      <c r="A962" s="43"/>
      <c r="B962" s="43"/>
      <c r="C962" s="44"/>
      <c r="D962" s="44"/>
      <c r="E962" s="44"/>
      <c r="F962" s="43"/>
      <c r="G962" s="43"/>
      <c r="H962" s="43"/>
      <c r="I962" s="43"/>
      <c r="J962" s="43"/>
      <c r="K962" s="43"/>
      <c r="L962" s="44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>
      <c r="A963" s="43"/>
      <c r="B963" s="43"/>
      <c r="C963" s="44"/>
      <c r="D963" s="44"/>
      <c r="E963" s="44"/>
      <c r="F963" s="43"/>
      <c r="G963" s="43"/>
      <c r="H963" s="43"/>
      <c r="I963" s="43"/>
      <c r="J963" s="43"/>
      <c r="K963" s="43"/>
      <c r="L963" s="44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>
      <c r="A964" s="43"/>
      <c r="B964" s="43"/>
      <c r="C964" s="44"/>
      <c r="D964" s="44"/>
      <c r="E964" s="44"/>
      <c r="F964" s="43"/>
      <c r="G964" s="43"/>
      <c r="H964" s="43"/>
      <c r="I964" s="43"/>
      <c r="J964" s="43"/>
      <c r="K964" s="43"/>
      <c r="L964" s="44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>
      <c r="A965" s="43"/>
      <c r="B965" s="43"/>
      <c r="C965" s="44"/>
      <c r="D965" s="44"/>
      <c r="E965" s="44"/>
      <c r="F965" s="43"/>
      <c r="G965" s="43"/>
      <c r="H965" s="43"/>
      <c r="I965" s="43"/>
      <c r="J965" s="43"/>
      <c r="K965" s="43"/>
      <c r="L965" s="44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>
      <c r="A966" s="43"/>
      <c r="B966" s="43"/>
      <c r="C966" s="44"/>
      <c r="D966" s="44"/>
      <c r="E966" s="44"/>
      <c r="F966" s="43"/>
      <c r="G966" s="43"/>
      <c r="H966" s="43"/>
      <c r="I966" s="43"/>
      <c r="J966" s="43"/>
      <c r="K966" s="43"/>
      <c r="L966" s="44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>
      <c r="A967" s="43"/>
      <c r="B967" s="43"/>
      <c r="C967" s="44"/>
      <c r="D967" s="44"/>
      <c r="E967" s="44"/>
      <c r="F967" s="43"/>
      <c r="G967" s="43"/>
      <c r="H967" s="43"/>
      <c r="I967" s="43"/>
      <c r="J967" s="43"/>
      <c r="K967" s="43"/>
      <c r="L967" s="44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>
      <c r="A968" s="43"/>
      <c r="B968" s="43"/>
      <c r="C968" s="44"/>
      <c r="D968" s="44"/>
      <c r="E968" s="44"/>
      <c r="F968" s="43"/>
      <c r="G968" s="43"/>
      <c r="H968" s="43"/>
      <c r="I968" s="43"/>
      <c r="J968" s="43"/>
      <c r="K968" s="43"/>
      <c r="L968" s="44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>
      <c r="A969" s="43"/>
      <c r="B969" s="43"/>
      <c r="C969" s="44"/>
      <c r="D969" s="44"/>
      <c r="E969" s="44"/>
      <c r="F969" s="43"/>
      <c r="G969" s="43"/>
      <c r="H969" s="43"/>
      <c r="I969" s="43"/>
      <c r="J969" s="43"/>
      <c r="K969" s="43"/>
      <c r="L969" s="44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>
      <c r="A970" s="43"/>
      <c r="B970" s="43"/>
      <c r="C970" s="44"/>
      <c r="D970" s="44"/>
      <c r="E970" s="44"/>
      <c r="F970" s="43"/>
      <c r="G970" s="43"/>
      <c r="H970" s="43"/>
      <c r="I970" s="43"/>
      <c r="J970" s="43"/>
      <c r="K970" s="43"/>
      <c r="L970" s="44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>
      <c r="A971" s="43"/>
      <c r="B971" s="43"/>
      <c r="C971" s="44"/>
      <c r="D971" s="44"/>
      <c r="E971" s="44"/>
      <c r="F971" s="43"/>
      <c r="G971" s="43"/>
      <c r="H971" s="43"/>
      <c r="I971" s="43"/>
      <c r="J971" s="43"/>
      <c r="K971" s="43"/>
      <c r="L971" s="44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>
      <c r="A972" s="43"/>
      <c r="B972" s="43"/>
      <c r="C972" s="44"/>
      <c r="D972" s="44"/>
      <c r="E972" s="44"/>
      <c r="F972" s="43"/>
      <c r="G972" s="43"/>
      <c r="H972" s="43"/>
      <c r="I972" s="43"/>
      <c r="J972" s="43"/>
      <c r="K972" s="43"/>
      <c r="L972" s="44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>
      <c r="A973" s="43"/>
      <c r="B973" s="43"/>
      <c r="C973" s="44"/>
      <c r="D973" s="44"/>
      <c r="E973" s="44"/>
      <c r="F973" s="43"/>
      <c r="G973" s="43"/>
      <c r="H973" s="43"/>
      <c r="I973" s="43"/>
      <c r="J973" s="43"/>
      <c r="K973" s="43"/>
      <c r="L973" s="44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>
      <c r="A974" s="43"/>
      <c r="B974" s="43"/>
      <c r="C974" s="44"/>
      <c r="D974" s="44"/>
      <c r="E974" s="44"/>
      <c r="F974" s="43"/>
      <c r="G974" s="43"/>
      <c r="H974" s="43"/>
      <c r="I974" s="43"/>
      <c r="J974" s="43"/>
      <c r="K974" s="43"/>
      <c r="L974" s="44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>
      <c r="A975" s="43"/>
      <c r="B975" s="43"/>
      <c r="C975" s="44"/>
      <c r="D975" s="44"/>
      <c r="E975" s="44"/>
      <c r="F975" s="43"/>
      <c r="G975" s="43"/>
      <c r="H975" s="43"/>
      <c r="I975" s="43"/>
      <c r="J975" s="43"/>
      <c r="K975" s="43"/>
      <c r="L975" s="44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>
      <c r="A976" s="43"/>
      <c r="B976" s="43"/>
      <c r="C976" s="44"/>
      <c r="D976" s="44"/>
      <c r="E976" s="44"/>
      <c r="F976" s="43"/>
      <c r="G976" s="43"/>
      <c r="H976" s="43"/>
      <c r="I976" s="43"/>
      <c r="J976" s="43"/>
      <c r="K976" s="43"/>
      <c r="L976" s="44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>
      <c r="A977" s="43"/>
      <c r="B977" s="43"/>
      <c r="C977" s="44"/>
      <c r="D977" s="44"/>
      <c r="E977" s="44"/>
      <c r="F977" s="43"/>
      <c r="G977" s="43"/>
      <c r="H977" s="43"/>
      <c r="I977" s="43"/>
      <c r="J977" s="43"/>
      <c r="K977" s="43"/>
      <c r="L977" s="44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>
      <c r="A978" s="43"/>
      <c r="B978" s="43"/>
      <c r="C978" s="44"/>
      <c r="D978" s="44"/>
      <c r="E978" s="44"/>
      <c r="F978" s="43"/>
      <c r="G978" s="43"/>
      <c r="H978" s="43"/>
      <c r="I978" s="43"/>
      <c r="J978" s="43"/>
      <c r="K978" s="43"/>
      <c r="L978" s="44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>
      <c r="A979" s="43"/>
      <c r="B979" s="43"/>
      <c r="C979" s="44"/>
      <c r="D979" s="44"/>
      <c r="E979" s="44"/>
      <c r="F979" s="43"/>
      <c r="G979" s="43"/>
      <c r="H979" s="43"/>
      <c r="I979" s="43"/>
      <c r="J979" s="43"/>
      <c r="K979" s="43"/>
      <c r="L979" s="44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>
      <c r="A980" s="43"/>
      <c r="B980" s="43"/>
      <c r="C980" s="44"/>
      <c r="D980" s="44"/>
      <c r="E980" s="44"/>
      <c r="F980" s="43"/>
      <c r="G980" s="43"/>
      <c r="H980" s="43"/>
      <c r="I980" s="43"/>
      <c r="J980" s="43"/>
      <c r="K980" s="43"/>
      <c r="L980" s="44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>
      <c r="A981" s="43"/>
      <c r="B981" s="43"/>
      <c r="C981" s="44"/>
      <c r="D981" s="44"/>
      <c r="E981" s="44"/>
      <c r="F981" s="43"/>
      <c r="G981" s="43"/>
      <c r="H981" s="43"/>
      <c r="I981" s="43"/>
      <c r="J981" s="43"/>
      <c r="K981" s="43"/>
      <c r="L981" s="44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>
      <c r="A982" s="43"/>
      <c r="B982" s="43"/>
      <c r="C982" s="44"/>
      <c r="D982" s="44"/>
      <c r="E982" s="44"/>
      <c r="F982" s="43"/>
      <c r="G982" s="43"/>
      <c r="H982" s="43"/>
      <c r="I982" s="43"/>
      <c r="J982" s="43"/>
      <c r="K982" s="43"/>
      <c r="L982" s="44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>
      <c r="A983" s="43"/>
      <c r="B983" s="43"/>
      <c r="C983" s="44"/>
      <c r="D983" s="44"/>
      <c r="E983" s="44"/>
      <c r="F983" s="43"/>
      <c r="G983" s="43"/>
      <c r="H983" s="43"/>
      <c r="I983" s="43"/>
      <c r="J983" s="43"/>
      <c r="K983" s="43"/>
      <c r="L983" s="44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>
      <c r="A984" s="43"/>
      <c r="B984" s="43"/>
      <c r="C984" s="44"/>
      <c r="D984" s="44"/>
      <c r="E984" s="44"/>
      <c r="F984" s="43"/>
      <c r="G984" s="43"/>
      <c r="H984" s="43"/>
      <c r="I984" s="43"/>
      <c r="J984" s="43"/>
      <c r="K984" s="43"/>
      <c r="L984" s="44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>
      <c r="A985" s="43"/>
      <c r="B985" s="43"/>
      <c r="C985" s="44"/>
      <c r="D985" s="44"/>
      <c r="E985" s="44"/>
      <c r="F985" s="43"/>
      <c r="G985" s="43"/>
      <c r="H985" s="43"/>
      <c r="I985" s="43"/>
      <c r="J985" s="43"/>
      <c r="K985" s="43"/>
      <c r="L985" s="44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>
      <c r="A986" s="43"/>
      <c r="B986" s="43"/>
      <c r="C986" s="44"/>
      <c r="D986" s="44"/>
      <c r="E986" s="44"/>
      <c r="F986" s="43"/>
      <c r="G986" s="43"/>
      <c r="H986" s="43"/>
      <c r="I986" s="43"/>
      <c r="J986" s="43"/>
      <c r="K986" s="43"/>
      <c r="L986" s="44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>
      <c r="A987" s="43"/>
      <c r="B987" s="43"/>
      <c r="C987" s="44"/>
      <c r="D987" s="44"/>
      <c r="E987" s="44"/>
      <c r="F987" s="43"/>
      <c r="G987" s="43"/>
      <c r="H987" s="43"/>
      <c r="I987" s="43"/>
      <c r="J987" s="43"/>
      <c r="K987" s="43"/>
      <c r="L987" s="44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>
      <c r="A988" s="43"/>
      <c r="B988" s="43"/>
      <c r="C988" s="44"/>
      <c r="D988" s="44"/>
      <c r="E988" s="44"/>
      <c r="F988" s="43"/>
      <c r="G988" s="43"/>
      <c r="H988" s="43"/>
      <c r="I988" s="43"/>
      <c r="J988" s="43"/>
      <c r="K988" s="43"/>
      <c r="L988" s="44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>
      <c r="A989" s="43"/>
      <c r="B989" s="43"/>
      <c r="C989" s="44"/>
      <c r="D989" s="44"/>
      <c r="E989" s="44"/>
      <c r="F989" s="43"/>
      <c r="G989" s="43"/>
      <c r="H989" s="43"/>
      <c r="I989" s="43"/>
      <c r="J989" s="43"/>
      <c r="K989" s="43"/>
      <c r="L989" s="44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>
      <c r="A990" s="43"/>
      <c r="B990" s="43"/>
      <c r="C990" s="44"/>
      <c r="D990" s="44"/>
      <c r="E990" s="44"/>
      <c r="F990" s="43"/>
      <c r="G990" s="43"/>
      <c r="H990" s="43"/>
      <c r="I990" s="43"/>
      <c r="J990" s="43"/>
      <c r="K990" s="43"/>
      <c r="L990" s="44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>
      <c r="A991" s="43"/>
      <c r="B991" s="43"/>
      <c r="C991" s="44"/>
      <c r="D991" s="44"/>
      <c r="E991" s="44"/>
      <c r="F991" s="43"/>
      <c r="G991" s="43"/>
      <c r="H991" s="43"/>
      <c r="I991" s="43"/>
      <c r="J991" s="43"/>
      <c r="K991" s="43"/>
      <c r="L991" s="44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>
      <c r="A992" s="43"/>
      <c r="B992" s="43"/>
      <c r="C992" s="44"/>
      <c r="D992" s="44"/>
      <c r="E992" s="44"/>
      <c r="F992" s="43"/>
      <c r="G992" s="43"/>
      <c r="H992" s="43"/>
      <c r="I992" s="43"/>
      <c r="J992" s="43"/>
      <c r="K992" s="43"/>
      <c r="L992" s="44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>
      <c r="A993" s="43"/>
      <c r="B993" s="43"/>
      <c r="C993" s="44"/>
      <c r="D993" s="44"/>
      <c r="E993" s="44"/>
      <c r="F993" s="43"/>
      <c r="G993" s="43"/>
      <c r="H993" s="43"/>
      <c r="I993" s="43"/>
      <c r="J993" s="43"/>
      <c r="K993" s="43"/>
      <c r="L993" s="44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>
      <c r="A994" s="43"/>
      <c r="B994" s="43"/>
      <c r="C994" s="44"/>
      <c r="D994" s="44"/>
      <c r="E994" s="44"/>
      <c r="F994" s="43"/>
      <c r="G994" s="43"/>
      <c r="H994" s="43"/>
      <c r="I994" s="43"/>
      <c r="J994" s="43"/>
      <c r="K994" s="43"/>
      <c r="L994" s="44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>
      <c r="A995" s="43"/>
      <c r="B995" s="43"/>
      <c r="C995" s="44"/>
      <c r="D995" s="44"/>
      <c r="E995" s="44"/>
      <c r="F995" s="43"/>
      <c r="G995" s="43"/>
      <c r="H995" s="43"/>
      <c r="I995" s="43"/>
      <c r="J995" s="43"/>
      <c r="K995" s="43"/>
      <c r="L995" s="44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>
      <c r="A996" s="43"/>
      <c r="B996" s="43"/>
      <c r="C996" s="44"/>
      <c r="D996" s="44"/>
      <c r="E996" s="44"/>
      <c r="F996" s="43"/>
      <c r="G996" s="43"/>
      <c r="H996" s="43"/>
      <c r="I996" s="43"/>
      <c r="J996" s="43"/>
      <c r="K996" s="43"/>
      <c r="L996" s="44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>
      <c r="A997" s="43"/>
      <c r="B997" s="43"/>
      <c r="C997" s="44"/>
      <c r="D997" s="44"/>
      <c r="E997" s="44"/>
      <c r="F997" s="43"/>
      <c r="G997" s="43"/>
      <c r="H997" s="43"/>
      <c r="I997" s="43"/>
      <c r="J997" s="43"/>
      <c r="K997" s="43"/>
      <c r="L997" s="44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>
      <c r="A998" s="43"/>
      <c r="B998" s="43"/>
      <c r="C998" s="44"/>
      <c r="D998" s="44"/>
      <c r="E998" s="44"/>
      <c r="F998" s="43"/>
      <c r="G998" s="43"/>
      <c r="H998" s="43"/>
      <c r="I998" s="43"/>
      <c r="J998" s="43"/>
      <c r="K998" s="43"/>
      <c r="L998" s="44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>
      <c r="A999" s="43"/>
      <c r="B999" s="43"/>
      <c r="C999" s="44"/>
      <c r="D999" s="44"/>
      <c r="E999" s="44"/>
      <c r="F999" s="43"/>
      <c r="G999" s="43"/>
      <c r="H999" s="43"/>
      <c r="I999" s="43"/>
      <c r="J999" s="43"/>
      <c r="K999" s="43"/>
      <c r="L999" s="44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>
      <c r="A1000" s="43"/>
      <c r="B1000" s="43"/>
      <c r="C1000" s="44"/>
      <c r="D1000" s="44"/>
      <c r="E1000" s="44"/>
      <c r="F1000" s="43"/>
      <c r="G1000" s="43"/>
      <c r="H1000" s="43"/>
      <c r="I1000" s="43"/>
      <c r="J1000" s="43"/>
      <c r="K1000" s="43"/>
      <c r="L1000" s="44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15.75" customHeight="1">
      <c r="A1001" s="43"/>
      <c r="B1001" s="43"/>
      <c r="C1001" s="44"/>
      <c r="D1001" s="44"/>
      <c r="E1001" s="44"/>
      <c r="F1001" s="43"/>
      <c r="G1001" s="43"/>
      <c r="H1001" s="43"/>
      <c r="I1001" s="43"/>
      <c r="J1001" s="43"/>
      <c r="K1001" s="43"/>
      <c r="L1001" s="44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15.75" customHeight="1">
      <c r="A1002" s="43"/>
      <c r="B1002" s="43"/>
      <c r="C1002" s="44"/>
      <c r="D1002" s="44"/>
      <c r="E1002" s="44"/>
      <c r="F1002" s="43"/>
      <c r="G1002" s="43"/>
      <c r="H1002" s="43"/>
      <c r="I1002" s="43"/>
      <c r="J1002" s="43"/>
      <c r="K1002" s="43"/>
      <c r="L1002" s="44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15.75" customHeight="1">
      <c r="A1003" s="43"/>
      <c r="B1003" s="43"/>
      <c r="C1003" s="44"/>
      <c r="D1003" s="44"/>
      <c r="E1003" s="44"/>
      <c r="F1003" s="43"/>
      <c r="G1003" s="43"/>
      <c r="H1003" s="43"/>
      <c r="I1003" s="43"/>
      <c r="J1003" s="43"/>
      <c r="K1003" s="43"/>
      <c r="L1003" s="44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15.75" customHeight="1">
      <c r="A1004" s="43"/>
      <c r="B1004" s="43"/>
      <c r="C1004" s="44"/>
      <c r="D1004" s="44"/>
      <c r="E1004" s="44"/>
      <c r="F1004" s="43"/>
      <c r="G1004" s="43"/>
      <c r="H1004" s="43"/>
      <c r="I1004" s="43"/>
      <c r="J1004" s="43"/>
      <c r="K1004" s="43"/>
      <c r="L1004" s="44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15.75" customHeight="1">
      <c r="A1005" s="43"/>
      <c r="B1005" s="43"/>
      <c r="C1005" s="44"/>
      <c r="D1005" s="44"/>
      <c r="E1005" s="44"/>
      <c r="F1005" s="43"/>
      <c r="G1005" s="43"/>
      <c r="H1005" s="43"/>
      <c r="I1005" s="43"/>
      <c r="J1005" s="43"/>
      <c r="K1005" s="43"/>
      <c r="L1005" s="44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15.75" customHeight="1">
      <c r="A1006" s="43"/>
      <c r="B1006" s="43"/>
      <c r="C1006" s="44"/>
      <c r="D1006" s="44"/>
      <c r="E1006" s="44"/>
      <c r="F1006" s="43"/>
      <c r="G1006" s="43"/>
      <c r="H1006" s="43"/>
      <c r="I1006" s="43"/>
      <c r="J1006" s="43"/>
      <c r="K1006" s="43"/>
      <c r="L1006" s="44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15.75" customHeight="1">
      <c r="A1007" s="43"/>
      <c r="B1007" s="43"/>
      <c r="C1007" s="44"/>
      <c r="D1007" s="44"/>
      <c r="E1007" s="44"/>
      <c r="F1007" s="43"/>
      <c r="G1007" s="43"/>
      <c r="H1007" s="43"/>
      <c r="I1007" s="43"/>
      <c r="J1007" s="43"/>
      <c r="K1007" s="43"/>
      <c r="L1007" s="44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15.75" customHeight="1">
      <c r="A1008" s="43"/>
      <c r="B1008" s="43"/>
      <c r="C1008" s="44"/>
      <c r="D1008" s="44"/>
      <c r="E1008" s="44"/>
      <c r="F1008" s="43"/>
      <c r="G1008" s="43"/>
      <c r="H1008" s="43"/>
      <c r="I1008" s="43"/>
      <c r="J1008" s="43"/>
      <c r="K1008" s="43"/>
      <c r="L1008" s="44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15.75" customHeight="1">
      <c r="A1009" s="43"/>
      <c r="B1009" s="43"/>
      <c r="C1009" s="44"/>
      <c r="D1009" s="44"/>
      <c r="E1009" s="44"/>
      <c r="F1009" s="43"/>
      <c r="G1009" s="43"/>
      <c r="H1009" s="43"/>
      <c r="I1009" s="43"/>
      <c r="J1009" s="43"/>
      <c r="K1009" s="43"/>
      <c r="L1009" s="44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15.75" customHeight="1">
      <c r="A1010" s="43"/>
      <c r="B1010" s="43"/>
      <c r="C1010" s="44"/>
      <c r="D1010" s="44"/>
      <c r="E1010" s="44"/>
      <c r="F1010" s="43"/>
      <c r="G1010" s="43"/>
      <c r="H1010" s="43"/>
      <c r="I1010" s="43"/>
      <c r="J1010" s="43"/>
      <c r="K1010" s="43"/>
      <c r="L1010" s="44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15.75" customHeight="1">
      <c r="A1011" s="43"/>
      <c r="B1011" s="43"/>
      <c r="C1011" s="44"/>
      <c r="D1011" s="44"/>
      <c r="E1011" s="44"/>
      <c r="F1011" s="43"/>
      <c r="G1011" s="43"/>
      <c r="H1011" s="43"/>
      <c r="I1011" s="43"/>
      <c r="J1011" s="43"/>
      <c r="K1011" s="43"/>
      <c r="L1011" s="44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15.75" customHeight="1">
      <c r="A1012" s="43"/>
      <c r="B1012" s="43"/>
      <c r="C1012" s="44"/>
      <c r="D1012" s="44"/>
      <c r="E1012" s="44"/>
      <c r="F1012" s="43"/>
      <c r="G1012" s="43"/>
      <c r="H1012" s="43"/>
      <c r="I1012" s="43"/>
      <c r="J1012" s="43"/>
      <c r="K1012" s="43"/>
      <c r="L1012" s="44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15.75" customHeight="1">
      <c r="A1013" s="43"/>
      <c r="B1013" s="43"/>
      <c r="C1013" s="44"/>
      <c r="D1013" s="44"/>
      <c r="E1013" s="44"/>
      <c r="F1013" s="43"/>
      <c r="G1013" s="43"/>
      <c r="H1013" s="43"/>
      <c r="I1013" s="43"/>
      <c r="J1013" s="43"/>
      <c r="K1013" s="43"/>
      <c r="L1013" s="44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15.75" customHeight="1">
      <c r="A1014" s="43"/>
      <c r="B1014" s="43"/>
      <c r="C1014" s="44"/>
      <c r="D1014" s="44"/>
      <c r="E1014" s="44"/>
      <c r="F1014" s="43"/>
      <c r="G1014" s="43"/>
      <c r="H1014" s="43"/>
      <c r="I1014" s="43"/>
      <c r="J1014" s="43"/>
      <c r="K1014" s="43"/>
      <c r="L1014" s="44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15.75" customHeight="1">
      <c r="A1015" s="43"/>
      <c r="B1015" s="43"/>
      <c r="C1015" s="44"/>
      <c r="D1015" s="44"/>
      <c r="E1015" s="44"/>
      <c r="F1015" s="43"/>
      <c r="G1015" s="43"/>
      <c r="H1015" s="43"/>
      <c r="I1015" s="43"/>
      <c r="J1015" s="43"/>
      <c r="K1015" s="43"/>
      <c r="L1015" s="44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15.75" customHeight="1">
      <c r="A1016" s="43"/>
      <c r="B1016" s="43"/>
      <c r="C1016" s="44"/>
      <c r="D1016" s="44"/>
      <c r="E1016" s="44"/>
      <c r="F1016" s="43"/>
      <c r="G1016" s="43"/>
      <c r="H1016" s="43"/>
      <c r="I1016" s="43"/>
      <c r="J1016" s="43"/>
      <c r="K1016" s="43"/>
      <c r="L1016" s="44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15.75" customHeight="1">
      <c r="A1017" s="43"/>
      <c r="B1017" s="43"/>
      <c r="C1017" s="44"/>
      <c r="D1017" s="44"/>
      <c r="E1017" s="44"/>
      <c r="F1017" s="43"/>
      <c r="G1017" s="43"/>
      <c r="H1017" s="43"/>
      <c r="I1017" s="43"/>
      <c r="J1017" s="43"/>
      <c r="K1017" s="43"/>
      <c r="L1017" s="44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15.75" customHeight="1">
      <c r="A1018" s="43"/>
      <c r="B1018" s="43"/>
      <c r="C1018" s="44"/>
      <c r="D1018" s="44"/>
      <c r="E1018" s="44"/>
      <c r="F1018" s="43"/>
      <c r="G1018" s="43"/>
      <c r="H1018" s="43"/>
      <c r="I1018" s="43"/>
      <c r="J1018" s="43"/>
      <c r="K1018" s="43"/>
      <c r="L1018" s="44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15.75" customHeight="1">
      <c r="A1019" s="43"/>
      <c r="B1019" s="43"/>
      <c r="C1019" s="44"/>
      <c r="D1019" s="44"/>
      <c r="E1019" s="44"/>
      <c r="F1019" s="43"/>
      <c r="G1019" s="43"/>
      <c r="H1019" s="43"/>
      <c r="I1019" s="43"/>
      <c r="J1019" s="43"/>
      <c r="K1019" s="43"/>
      <c r="L1019" s="44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15.75" customHeight="1">
      <c r="A1020" s="43"/>
      <c r="B1020" s="43"/>
      <c r="C1020" s="44"/>
      <c r="D1020" s="44"/>
      <c r="E1020" s="44"/>
      <c r="F1020" s="43"/>
      <c r="G1020" s="43"/>
      <c r="H1020" s="43"/>
      <c r="I1020" s="43"/>
      <c r="J1020" s="43"/>
      <c r="K1020" s="43"/>
      <c r="L1020" s="44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15.75" customHeight="1">
      <c r="A1021" s="43"/>
      <c r="B1021" s="43"/>
      <c r="C1021" s="44"/>
      <c r="D1021" s="44"/>
      <c r="E1021" s="44"/>
      <c r="F1021" s="43"/>
      <c r="G1021" s="43"/>
      <c r="H1021" s="43"/>
      <c r="I1021" s="43"/>
      <c r="J1021" s="43"/>
      <c r="K1021" s="43"/>
      <c r="L1021" s="44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15.75" customHeight="1">
      <c r="A1022" s="43"/>
      <c r="B1022" s="43"/>
      <c r="C1022" s="44"/>
      <c r="D1022" s="44"/>
      <c r="E1022" s="44"/>
      <c r="F1022" s="43"/>
      <c r="G1022" s="43"/>
      <c r="H1022" s="43"/>
      <c r="I1022" s="43"/>
      <c r="J1022" s="43"/>
      <c r="K1022" s="43"/>
      <c r="L1022" s="44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15.75" customHeight="1">
      <c r="A1023" s="43"/>
      <c r="B1023" s="43"/>
      <c r="C1023" s="44"/>
      <c r="D1023" s="44"/>
      <c r="E1023" s="44"/>
      <c r="F1023" s="43"/>
      <c r="G1023" s="43"/>
      <c r="H1023" s="43"/>
      <c r="I1023" s="43"/>
      <c r="J1023" s="43"/>
      <c r="K1023" s="43"/>
      <c r="L1023" s="44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15.75" customHeight="1">
      <c r="A1024" s="43"/>
      <c r="B1024" s="43"/>
      <c r="C1024" s="44"/>
      <c r="D1024" s="44"/>
      <c r="E1024" s="44"/>
      <c r="F1024" s="43"/>
      <c r="G1024" s="43"/>
      <c r="H1024" s="43"/>
      <c r="I1024" s="43"/>
      <c r="J1024" s="43"/>
      <c r="K1024" s="43"/>
      <c r="L1024" s="44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15.75" customHeight="1">
      <c r="A1025" s="43"/>
      <c r="B1025" s="43"/>
      <c r="C1025" s="44"/>
      <c r="D1025" s="44"/>
      <c r="E1025" s="44"/>
      <c r="F1025" s="43"/>
      <c r="G1025" s="43"/>
      <c r="H1025" s="43"/>
      <c r="I1025" s="43"/>
      <c r="J1025" s="43"/>
      <c r="K1025" s="43"/>
      <c r="L1025" s="44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15.75" customHeight="1">
      <c r="A1026" s="43"/>
      <c r="B1026" s="43"/>
      <c r="C1026" s="44"/>
      <c r="D1026" s="44"/>
      <c r="E1026" s="44"/>
      <c r="F1026" s="43"/>
      <c r="G1026" s="43"/>
      <c r="H1026" s="43"/>
      <c r="I1026" s="43"/>
      <c r="J1026" s="43"/>
      <c r="K1026" s="43"/>
      <c r="L1026" s="44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15.75" customHeight="1">
      <c r="A1027" s="43"/>
      <c r="B1027" s="43"/>
      <c r="C1027" s="44"/>
      <c r="D1027" s="44"/>
      <c r="E1027" s="44"/>
      <c r="F1027" s="43"/>
      <c r="G1027" s="43"/>
      <c r="H1027" s="43"/>
      <c r="I1027" s="43"/>
      <c r="K1027" s="43"/>
      <c r="L1027" s="44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15.75" customHeight="1">
      <c r="A1028" s="43"/>
      <c r="B1028" s="43"/>
      <c r="C1028" s="44"/>
      <c r="D1028" s="44"/>
      <c r="E1028" s="44"/>
      <c r="F1028" s="43"/>
      <c r="G1028" s="43"/>
      <c r="H1028" s="43"/>
      <c r="I1028" s="43"/>
      <c r="K1028" s="43"/>
      <c r="L1028" s="44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15.75" customHeight="1">
      <c r="A1029" s="43"/>
      <c r="B1029" s="43"/>
      <c r="C1029" s="44"/>
      <c r="D1029" s="44"/>
      <c r="E1029" s="44"/>
      <c r="F1029" s="43"/>
      <c r="G1029" s="43"/>
      <c r="H1029" s="43"/>
      <c r="I1029" s="43"/>
      <c r="K1029" s="43"/>
      <c r="L1029" s="44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15.75" customHeight="1">
      <c r="A1030" s="43"/>
      <c r="B1030" s="43"/>
      <c r="C1030" s="44"/>
      <c r="D1030" s="44"/>
      <c r="E1030" s="44"/>
      <c r="F1030" s="43"/>
      <c r="G1030" s="43"/>
      <c r="H1030" s="43"/>
      <c r="I1030" s="43"/>
      <c r="K1030" s="43"/>
      <c r="L1030" s="44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</row>
  </sheetData>
  <mergeCells count="5">
    <mergeCell ref="C2:D2"/>
    <mergeCell ref="C3:D3"/>
    <mergeCell ref="A5:L5"/>
    <mergeCell ref="A138:L138"/>
    <mergeCell ref="C4:D4"/>
  </mergeCells>
  <phoneticPr fontId="15"/>
  <dataValidations count="10">
    <dataValidation type="list" allowBlank="1" showErrorMessage="1" sqref="E7:E136" xr:uid="{00000000-0002-0000-0000-000000000000}">
      <formula1>$P$6:$P$16</formula1>
    </dataValidation>
    <dataValidation type="list" allowBlank="1" showErrorMessage="1" sqref="F7:F136" xr:uid="{00000000-0002-0000-0000-000001000000}">
      <formula1>$Q$6:$Q$9</formula1>
    </dataValidation>
    <dataValidation type="list" allowBlank="1" showErrorMessage="1" sqref="C7:C136" xr:uid="{00000000-0002-0000-0000-000002000000}">
      <formula1>$O$6:$O$9</formula1>
    </dataValidation>
    <dataValidation type="list" allowBlank="1" showErrorMessage="1" sqref="K7:K136" xr:uid="{00000000-0002-0000-0000-000003000000}">
      <formula1>$V$6:$V$8</formula1>
    </dataValidation>
    <dataValidation type="list" allowBlank="1" showErrorMessage="1" sqref="G7:G136" xr:uid="{00000000-0002-0000-0000-000004000000}">
      <formula1>$R$6:$R$8</formula1>
    </dataValidation>
    <dataValidation type="list" allowBlank="1" showErrorMessage="1" sqref="I7:I136" xr:uid="{00000000-0002-0000-0000-000005000000}">
      <formula1>$T$6:$T$7</formula1>
    </dataValidation>
    <dataValidation type="list" allowBlank="1" showErrorMessage="1" sqref="J7:J136" xr:uid="{00000000-0002-0000-0000-000006000000}">
      <formula1>$U$6:$U$10</formula1>
    </dataValidation>
    <dataValidation type="list" allowBlank="1" showErrorMessage="1" sqref="H7:H136" xr:uid="{00000000-0002-0000-0000-000007000000}">
      <formula1>$S$6:$S$12</formula1>
    </dataValidation>
    <dataValidation type="list" allowBlank="1" showErrorMessage="1" sqref="C2" xr:uid="{00000000-0002-0000-0000-000008000000}">
      <formula1>$N$6:$N$20</formula1>
    </dataValidation>
    <dataValidation type="list" allowBlank="1" showInputMessage="1" showErrorMessage="1" sqref="L7:L136" xr:uid="{00000000-0002-0000-0000-000009000000}">
      <formula1>$W$6</formula1>
    </dataValidation>
  </dataValidations>
  <printOptions horizontalCentered="1"/>
  <pageMargins left="0.70866141732283472" right="0.70866141732283472" top="0.35433070866141736" bottom="0.35433070866141736" header="0" footer="0"/>
  <pageSetup paperSize="9" scale="56" pageOrder="overThenDown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U23"/>
  <sheetViews>
    <sheetView workbookViewId="0">
      <selection activeCell="B4" sqref="B4"/>
    </sheetView>
  </sheetViews>
  <sheetFormatPr defaultColWidth="9.140625" defaultRowHeight="24.95" customHeight="1"/>
  <cols>
    <col min="1" max="1" width="3.7109375" style="35" bestFit="1" customWidth="1"/>
    <col min="2" max="2" width="25.42578125" style="35" bestFit="1" customWidth="1"/>
    <col min="3" max="3" width="13.42578125" style="35" customWidth="1"/>
    <col min="4" max="4" width="14.140625" style="35" customWidth="1"/>
    <col min="5" max="5" width="25.42578125" style="35" customWidth="1"/>
    <col min="6" max="6" width="23.7109375" style="35" customWidth="1"/>
    <col min="7" max="8" width="9.140625" style="35"/>
    <col min="9" max="9" width="14.140625" style="35" hidden="1" customWidth="1"/>
    <col min="10" max="18" width="9.140625" style="35"/>
    <col min="19" max="19" width="26.42578125" style="35" customWidth="1"/>
    <col min="20" max="16384" width="9.140625" style="35"/>
  </cols>
  <sheetData>
    <row r="1" spans="1:21" ht="24.95" customHeight="1">
      <c r="B1" s="40" t="s">
        <v>2310</v>
      </c>
      <c r="C1" s="34"/>
      <c r="D1" s="34"/>
      <c r="E1" s="34"/>
      <c r="F1" s="34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3" spans="1:21" ht="24.95" customHeight="1">
      <c r="B3" s="36" t="s">
        <v>16</v>
      </c>
      <c r="C3" s="36" t="s">
        <v>17</v>
      </c>
      <c r="D3" s="36" t="s">
        <v>18</v>
      </c>
      <c r="E3" s="37" t="s">
        <v>2205</v>
      </c>
      <c r="F3" s="37" t="s">
        <v>2206</v>
      </c>
    </row>
    <row r="4" spans="1:21" ht="24.95" customHeight="1">
      <c r="A4" s="35">
        <v>1</v>
      </c>
      <c r="B4" s="36" t="str">
        <f>IFERROR(INDEX(会員名簿!$B$7:$AB$136,MATCH("○1",会員名簿!$AB$7:$AB$136,0),1),"")</f>
        <v/>
      </c>
      <c r="C4" s="36" t="str">
        <f>IFERROR(INDEX(会員名簿!$B$7:$AB$136,MATCH("○1",会員名簿!$AB$7:$AB$136,0),2),"")</f>
        <v/>
      </c>
      <c r="D4" s="36" t="str">
        <f>IFERROR(INDEX(会員名簿!$B$7:$AB$136,MATCH("○1",会員名簿!$AB$7:$AB$136,0),3),"")</f>
        <v/>
      </c>
      <c r="E4" s="38"/>
      <c r="F4" s="39"/>
      <c r="I4" s="41" t="s">
        <v>2207</v>
      </c>
    </row>
    <row r="5" spans="1:21" ht="24.95" customHeight="1">
      <c r="A5" s="35">
        <v>2</v>
      </c>
      <c r="B5" s="36" t="str">
        <f>IFERROR(INDEX(会員名簿!$B$7:$AB$136,MATCH("○2",会員名簿!$AB$7:$AB$136,0),1),"")</f>
        <v/>
      </c>
      <c r="C5" s="36" t="str">
        <f>IFERROR(INDEX(会員名簿!$B$7:$AB$136,MATCH("○2",会員名簿!$AB$7:$AB$136,0),2),"")</f>
        <v/>
      </c>
      <c r="D5" s="36" t="str">
        <f>IFERROR(INDEX(会員名簿!$B$7:$AB$136,MATCH("○2",会員名簿!$AB$7:$AB$136,0),3),"")</f>
        <v/>
      </c>
      <c r="E5" s="38"/>
      <c r="F5" s="39"/>
      <c r="I5" s="41" t="s">
        <v>2208</v>
      </c>
    </row>
    <row r="6" spans="1:21" ht="24.95" customHeight="1">
      <c r="A6" s="35">
        <v>3</v>
      </c>
      <c r="B6" s="36" t="str">
        <f>IFERROR(INDEX(会員名簿!$B$7:$AB$136,MATCH("○3",会員名簿!$AB$7:$AB$136,0),1),"")</f>
        <v/>
      </c>
      <c r="C6" s="36" t="str">
        <f>IFERROR(INDEX(会員名簿!$B$7:$AB$136,MATCH("○3",会員名簿!$AB$7:$AB$136,0),2),"")</f>
        <v/>
      </c>
      <c r="D6" s="36" t="str">
        <f>IFERROR(INDEX(会員名簿!$B$7:$AB$136,MATCH("○3",会員名簿!$AB$7:$AB$136,0),3),"")</f>
        <v/>
      </c>
      <c r="E6" s="38"/>
      <c r="F6" s="39"/>
      <c r="I6" s="41" t="s">
        <v>2209</v>
      </c>
      <c r="R6" s="66"/>
      <c r="S6" s="69"/>
      <c r="T6" s="66"/>
    </row>
    <row r="7" spans="1:21" ht="24.95" customHeight="1">
      <c r="A7" s="35">
        <v>4</v>
      </c>
      <c r="B7" s="36" t="str">
        <f>IFERROR(INDEX(会員名簿!$B$7:$AB$136,MATCH("○4",会員名簿!$AB$7:$AB$136,0),1),"")</f>
        <v/>
      </c>
      <c r="C7" s="36" t="str">
        <f>IFERROR(INDEX(会員名簿!$B$7:$AB$136,MATCH("○4",会員名簿!$AB$7:$AB$136,0),2),"")</f>
        <v/>
      </c>
      <c r="D7" s="36" t="str">
        <f>IFERROR(INDEX(会員名簿!$B$7:$AB$136,MATCH("○4",会員名簿!$AB$7:$AB$136,0),3),"")</f>
        <v/>
      </c>
      <c r="E7" s="38"/>
      <c r="F7" s="39"/>
      <c r="R7" s="66"/>
      <c r="S7" s="69"/>
      <c r="T7" s="66"/>
    </row>
    <row r="8" spans="1:21" ht="24.95" customHeight="1">
      <c r="A8" s="35">
        <v>5</v>
      </c>
      <c r="B8" s="36" t="str">
        <f>IFERROR(INDEX(会員名簿!$B$7:$AB$136,MATCH("○5",会員名簿!$AB$7:$AB$136,0),1),"")</f>
        <v/>
      </c>
      <c r="C8" s="36" t="str">
        <f>IFERROR(INDEX(会員名簿!$B$7:$AB$136,MATCH("○5",会員名簿!$AB$7:$AB$136,0),2),"")</f>
        <v/>
      </c>
      <c r="D8" s="36" t="str">
        <f>IFERROR(INDEX(会員名簿!$B$7:$AB$136,MATCH("○5",会員名簿!$AB$7:$AB$136,0),3),"")</f>
        <v/>
      </c>
      <c r="E8" s="38"/>
      <c r="F8" s="39"/>
      <c r="R8" s="66"/>
      <c r="S8" s="69"/>
      <c r="T8" s="66"/>
    </row>
    <row r="9" spans="1:21" ht="24.95" customHeight="1">
      <c r="A9" s="35">
        <v>6</v>
      </c>
      <c r="B9" s="36" t="str">
        <f>IFERROR(INDEX(会員名簿!$B$7:$AB$136,MATCH("○6",会員名簿!$AB$7:$AB$136,0),1),"")</f>
        <v/>
      </c>
      <c r="C9" s="36" t="str">
        <f>IFERROR(INDEX(会員名簿!$B$7:$AB$136,MATCH("○6",会員名簿!$AB$7:$AB$136,0),2),"")</f>
        <v/>
      </c>
      <c r="D9" s="36" t="str">
        <f>IFERROR(INDEX(会員名簿!$B$7:$AB$136,MATCH("○6",会員名簿!$AB$7:$AB$136,0),3),"")</f>
        <v/>
      </c>
      <c r="E9" s="38"/>
      <c r="F9" s="39"/>
      <c r="R9" s="66"/>
      <c r="S9" s="69"/>
      <c r="T9" s="66"/>
    </row>
    <row r="10" spans="1:21" ht="24.95" customHeight="1">
      <c r="A10" s="35">
        <v>7</v>
      </c>
      <c r="B10" s="36" t="str">
        <f>IFERROR(INDEX(会員名簿!$B$7:$AB$136,MATCH("○7",会員名簿!$AB$7:$AB$136,0),1),"")</f>
        <v/>
      </c>
      <c r="C10" s="36" t="str">
        <f>IFERROR(INDEX(会員名簿!$B$7:$AB$136,MATCH("○7",会員名簿!$AB$7:$AB$136,0),2),"")</f>
        <v/>
      </c>
      <c r="D10" s="36" t="str">
        <f>IFERROR(INDEX(会員名簿!$B$7:$AB$136,MATCH("○7",会員名簿!$AB$7:$AB$136,0),3),"")</f>
        <v/>
      </c>
      <c r="E10" s="38"/>
      <c r="F10" s="39"/>
      <c r="R10" s="66"/>
      <c r="S10" s="69"/>
      <c r="T10" s="66"/>
    </row>
    <row r="11" spans="1:21" ht="24.95" customHeight="1">
      <c r="A11" s="35">
        <v>8</v>
      </c>
      <c r="B11" s="36" t="str">
        <f>IFERROR(INDEX(会員名簿!$B$7:$AB$136,MATCH("○8",会員名簿!$AB$7:$AB$136,0),1),"")</f>
        <v/>
      </c>
      <c r="C11" s="36" t="str">
        <f>IFERROR(INDEX(会員名簿!$B$7:$AB$136,MATCH("○8",会員名簿!$AB$7:$AB$136,0),2),"")</f>
        <v/>
      </c>
      <c r="D11" s="36" t="str">
        <f>IFERROR(INDEX(会員名簿!$B$7:$AB$136,MATCH("○8",会員名簿!$AB$7:$AB$136,0),3),"")</f>
        <v/>
      </c>
      <c r="E11" s="38"/>
      <c r="F11" s="39"/>
      <c r="R11" s="66"/>
      <c r="S11" s="69"/>
      <c r="T11" s="66"/>
    </row>
    <row r="12" spans="1:21" ht="24.95" customHeight="1">
      <c r="A12" s="35">
        <v>9</v>
      </c>
      <c r="B12" s="36" t="str">
        <f>IFERROR(INDEX(会員名簿!$B$7:$AB$136,MATCH("○9",会員名簿!$AB$7:$AB$136,0),1),"")</f>
        <v/>
      </c>
      <c r="C12" s="36" t="str">
        <f>IFERROR(INDEX(会員名簿!$B$7:$AB$136,MATCH("○9",会員名簿!$AB$7:$AB$136,0),2),"")</f>
        <v/>
      </c>
      <c r="D12" s="36" t="str">
        <f>IFERROR(INDEX(会員名簿!$B$7:$AB$136,MATCH("○9",会員名簿!$AB$7:$AB$136,0),3),"")</f>
        <v/>
      </c>
      <c r="E12" s="38"/>
      <c r="F12" s="39"/>
      <c r="R12" s="66"/>
      <c r="S12" s="69"/>
      <c r="T12" s="66"/>
    </row>
    <row r="13" spans="1:21" ht="24.95" customHeight="1">
      <c r="A13" s="35">
        <v>10</v>
      </c>
      <c r="B13" s="36" t="str">
        <f>IFERROR(INDEX(会員名簿!$B$7:$AB$136,MATCH("○10",会員名簿!$AB$7:$AB$136,0),1),"")</f>
        <v/>
      </c>
      <c r="C13" s="36" t="str">
        <f>IFERROR(INDEX(会員名簿!$B$7:$AB$136,MATCH("○10",会員名簿!$AB$7:$AB$136,0),2),"")</f>
        <v/>
      </c>
      <c r="D13" s="36" t="str">
        <f>IFERROR(INDEX(会員名簿!$B$7:$AB$136,MATCH("○10",会員名簿!$AB$7:$AB$136,0),3),"")</f>
        <v/>
      </c>
      <c r="E13" s="38"/>
      <c r="F13" s="39"/>
    </row>
    <row r="14" spans="1:21" ht="24.95" customHeight="1">
      <c r="A14" s="35">
        <v>11</v>
      </c>
      <c r="B14" s="36" t="str">
        <f>IFERROR(INDEX(会員名簿!$B$7:$AB$136,MATCH("○11",会員名簿!$AB$7:$AB$136,0),1),"")</f>
        <v/>
      </c>
      <c r="C14" s="36" t="str">
        <f>IFERROR(INDEX(会員名簿!$B$7:$AB$136,MATCH("○11",会員名簿!$AB$7:$AB$136,0),2),"")</f>
        <v/>
      </c>
      <c r="D14" s="36" t="str">
        <f>IFERROR(INDEX(会員名簿!$B$7:$AB$136,MATCH("○11",会員名簿!$AB$7:$AB$136,0),3),"")</f>
        <v/>
      </c>
      <c r="E14" s="38"/>
      <c r="F14" s="39"/>
    </row>
    <row r="15" spans="1:21" ht="24.95" customHeight="1">
      <c r="A15" s="35">
        <v>12</v>
      </c>
      <c r="B15" s="36" t="str">
        <f>IFERROR(INDEX(会員名簿!$B$7:$AB$136,MATCH("○12",会員名簿!$AB$7:$AB$136,0),1),"")</f>
        <v/>
      </c>
      <c r="C15" s="36" t="str">
        <f>IFERROR(INDEX(会員名簿!$B$7:$AB$136,MATCH("○12",会員名簿!$AB$7:$AB$136,0),2),"")</f>
        <v/>
      </c>
      <c r="D15" s="36" t="str">
        <f>IFERROR(INDEX(会員名簿!$B$7:$AB$136,MATCH("○12",会員名簿!$AB$7:$AB$136,0),3),"")</f>
        <v/>
      </c>
      <c r="E15" s="38"/>
      <c r="F15" s="39"/>
    </row>
    <row r="16" spans="1:21" ht="24.95" customHeight="1">
      <c r="A16" s="35">
        <v>13</v>
      </c>
      <c r="B16" s="36" t="str">
        <f>IFERROR(INDEX(会員名簿!$B$7:$AB$136,MATCH("○13",会員名簿!$AB$7:$AB$136,0),1),"")</f>
        <v/>
      </c>
      <c r="C16" s="36" t="str">
        <f>IFERROR(INDEX(会員名簿!$B$7:$AB$136,MATCH("○13",会員名簿!$AB$7:$AB$136,0),2),"")</f>
        <v/>
      </c>
      <c r="D16" s="36" t="str">
        <f>IFERROR(INDEX(会員名簿!$B$7:$AB$136,MATCH("○13",会員名簿!$AB$7:$AB$136,0),3),"")</f>
        <v/>
      </c>
      <c r="E16" s="38"/>
      <c r="F16" s="39"/>
    </row>
    <row r="17" spans="1:6" ht="24.95" customHeight="1">
      <c r="A17" s="35">
        <v>14</v>
      </c>
      <c r="B17" s="36" t="str">
        <f>IFERROR(INDEX(会員名簿!$B$7:$AB$136,MATCH("○14",会員名簿!$AB$7:$AB$136,0),1),"")</f>
        <v/>
      </c>
      <c r="C17" s="36" t="str">
        <f>IFERROR(INDEX(会員名簿!$B$7:$AB$136,MATCH("○14",会員名簿!$AB$7:$AB$136,0),2),"")</f>
        <v/>
      </c>
      <c r="D17" s="36" t="str">
        <f>IFERROR(INDEX(会員名簿!$B$7:$AB$136,MATCH("○14",会員名簿!$AB$7:$AB$136,0),3),"")</f>
        <v/>
      </c>
      <c r="E17" s="38"/>
      <c r="F17" s="39"/>
    </row>
    <row r="18" spans="1:6" ht="24.95" customHeight="1">
      <c r="A18" s="35">
        <v>15</v>
      </c>
      <c r="B18" s="36" t="str">
        <f>IFERROR(INDEX(会員名簿!$B$7:$AB$136,MATCH("○15",会員名簿!$AB$7:$AB$136,0),1),"")</f>
        <v/>
      </c>
      <c r="C18" s="36" t="str">
        <f>IFERROR(INDEX(会員名簿!$B$7:$AB$136,MATCH("○15",会員名簿!$AB$7:$AB$136,0),2),"")</f>
        <v/>
      </c>
      <c r="D18" s="36" t="str">
        <f>IFERROR(INDEX(会員名簿!$B$7:$AB$136,MATCH("○15",会員名簿!$AB$7:$AB$136,0),3),"")</f>
        <v/>
      </c>
      <c r="E18" s="38"/>
      <c r="F18" s="39"/>
    </row>
    <row r="19" spans="1:6" ht="24.95" customHeight="1">
      <c r="A19" s="35">
        <v>16</v>
      </c>
      <c r="B19" s="36" t="str">
        <f>IFERROR(INDEX(会員名簿!$B$7:$AB$136,MATCH("○16",会員名簿!$AB$7:$AB$136,0),1),"")</f>
        <v/>
      </c>
      <c r="C19" s="36" t="str">
        <f>IFERROR(INDEX(会員名簿!$B$7:$AB$136,MATCH("○16",会員名簿!$AB$7:$AB$136,0),2),"")</f>
        <v/>
      </c>
      <c r="D19" s="36" t="str">
        <f>IFERROR(INDEX(会員名簿!$B$7:$AB$136,MATCH("○16",会員名簿!$AB$7:$AB$136,0),3),"")</f>
        <v/>
      </c>
      <c r="E19" s="38"/>
      <c r="F19" s="39"/>
    </row>
    <row r="20" spans="1:6" ht="24.95" customHeight="1">
      <c r="A20" s="35">
        <v>17</v>
      </c>
      <c r="B20" s="36" t="str">
        <f>IFERROR(INDEX(会員名簿!$B$7:$AB$136,MATCH("○17",会員名簿!$AB$7:$AB$136,0),1),"")</f>
        <v/>
      </c>
      <c r="C20" s="36" t="str">
        <f>IFERROR(INDEX(会員名簿!$B$7:$AB$136,MATCH("○17",会員名簿!$AB$7:$AB$136,0),2),"")</f>
        <v/>
      </c>
      <c r="D20" s="36" t="str">
        <f>IFERROR(INDEX(会員名簿!$B$7:$AB$136,MATCH("○17",会員名簿!$AB$7:$AB$136,0),3),"")</f>
        <v/>
      </c>
      <c r="E20" s="38"/>
      <c r="F20" s="39"/>
    </row>
    <row r="21" spans="1:6" ht="24.95" customHeight="1">
      <c r="A21" s="35">
        <v>18</v>
      </c>
      <c r="B21" s="36" t="str">
        <f>IFERROR(INDEX(会員名簿!$B$7:$AB$136,MATCH("○18",会員名簿!$AB$7:$AB$136,0),1),"")</f>
        <v/>
      </c>
      <c r="C21" s="36" t="str">
        <f>IFERROR(INDEX(会員名簿!$B$7:$AB$136,MATCH("○18",会員名簿!$AB$7:$AB$136,0),2),"")</f>
        <v/>
      </c>
      <c r="D21" s="36" t="str">
        <f>IFERROR(INDEX(会員名簿!$B$7:$AB$136,MATCH("○18",会員名簿!$AB$7:$AB$136,0),3),"")</f>
        <v/>
      </c>
      <c r="E21" s="38"/>
      <c r="F21" s="39"/>
    </row>
    <row r="22" spans="1:6" ht="24.95" customHeight="1">
      <c r="A22" s="35">
        <v>19</v>
      </c>
      <c r="B22" s="36" t="str">
        <f>IFERROR(INDEX(会員名簿!$B$7:$AB$136,MATCH("○19",会員名簿!$AB$7:$AB$136,0),1),"")</f>
        <v/>
      </c>
      <c r="C22" s="36" t="str">
        <f>IFERROR(INDEX(会員名簿!$B$7:$AB$136,MATCH("○19",会員名簿!$AB$7:$AB$136,0),2),"")</f>
        <v/>
      </c>
      <c r="D22" s="36" t="str">
        <f>IFERROR(INDEX(会員名簿!$B$7:$AB$136,MATCH("○19",会員名簿!$AB$7:$AB$136,0),3),"")</f>
        <v/>
      </c>
      <c r="E22" s="38"/>
      <c r="F22" s="39"/>
    </row>
    <row r="23" spans="1:6" ht="24.95" customHeight="1">
      <c r="A23" s="35">
        <v>20</v>
      </c>
      <c r="B23" s="36" t="str">
        <f>IFERROR(INDEX(会員名簿!$B$7:$AB$136,MATCH("○20",会員名簿!$AB$7:$AB$136,0),1),"")</f>
        <v/>
      </c>
      <c r="C23" s="36" t="str">
        <f>IFERROR(INDEX(会員名簿!$B$7:$AB$136,MATCH("○20",会員名簿!$AB$7:$AB$136,0),2),"")</f>
        <v/>
      </c>
      <c r="D23" s="36" t="str">
        <f>IFERROR(INDEX(会員名簿!$B$7:$AB$136,MATCH("○20",会員名簿!$AB$7:$AB$136,0),3),"")</f>
        <v/>
      </c>
      <c r="E23" s="38"/>
      <c r="F23" s="39"/>
    </row>
  </sheetData>
  <phoneticPr fontId="15"/>
  <dataValidations count="1">
    <dataValidation type="list" allowBlank="1" showInputMessage="1" showErrorMessage="1" sqref="E4:E23" xr:uid="{00000000-0002-0000-0100-000000000000}">
      <formula1>$I$4:$I$7</formula1>
    </dataValidation>
  </dataValidations>
  <pageMargins left="0.7" right="0.7" top="0.75" bottom="0.75" header="0.3" footer="0.3"/>
  <pageSetup paperSize="9" scale="38" fitToHeight="0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zoomScale="80" zoomScaleNormal="80" workbookViewId="0"/>
  </sheetViews>
  <sheetFormatPr defaultColWidth="12.5703125" defaultRowHeight="15" customHeight="1"/>
  <cols>
    <col min="1" max="1" width="3.42578125" customWidth="1"/>
    <col min="2" max="2" width="22.42578125" customWidth="1"/>
    <col min="3" max="3" width="8.140625" customWidth="1"/>
    <col min="4" max="4" width="16.140625" customWidth="1"/>
    <col min="5" max="7" width="9.42578125" customWidth="1"/>
    <col min="8" max="8" width="16.28515625" customWidth="1"/>
    <col min="9" max="12" width="9.42578125" customWidth="1"/>
    <col min="13" max="13" width="12.5703125" customWidth="1"/>
    <col min="14" max="22" width="12.42578125" hidden="1" customWidth="1"/>
  </cols>
  <sheetData>
    <row r="1" spans="1:26" ht="30" customHeight="1">
      <c r="A1" s="1" t="s">
        <v>2286</v>
      </c>
      <c r="B1" s="2"/>
      <c r="C1" s="3"/>
      <c r="D1" s="3"/>
      <c r="E1" s="3"/>
      <c r="G1" s="2"/>
      <c r="H1" s="12" t="s">
        <v>184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4"/>
      <c r="B2" s="3"/>
      <c r="C2" s="81"/>
      <c r="D2" s="82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4"/>
      <c r="B3" s="3"/>
      <c r="C3" s="83"/>
      <c r="D3" s="84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4"/>
      <c r="B4" s="3"/>
      <c r="C4" s="3"/>
      <c r="D4" s="3"/>
      <c r="E4" s="13"/>
      <c r="F4" s="3"/>
      <c r="G4" s="13"/>
      <c r="H4" s="3"/>
      <c r="I4" s="13"/>
      <c r="J4" s="3"/>
      <c r="K4" s="1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83.45" customHeigh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>
      <c r="A6" s="5" t="s">
        <v>15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2213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6"/>
      <c r="N6" s="7" t="s">
        <v>1</v>
      </c>
      <c r="O6" s="8" t="s">
        <v>10</v>
      </c>
      <c r="P6" s="7" t="s">
        <v>26</v>
      </c>
      <c r="Q6" s="7" t="s">
        <v>11</v>
      </c>
      <c r="R6" s="7" t="s">
        <v>27</v>
      </c>
      <c r="S6" s="7" t="s">
        <v>28</v>
      </c>
      <c r="T6" s="8" t="s">
        <v>4</v>
      </c>
      <c r="U6" s="7" t="s">
        <v>29</v>
      </c>
      <c r="V6" s="7" t="s">
        <v>30</v>
      </c>
      <c r="W6" s="2"/>
      <c r="X6" s="2"/>
      <c r="Y6" s="2"/>
      <c r="Z6" s="2"/>
    </row>
    <row r="7" spans="1:26" ht="24.75" customHeight="1">
      <c r="A7" s="5">
        <v>1</v>
      </c>
      <c r="B7" s="14" t="s">
        <v>185</v>
      </c>
      <c r="C7" s="14" t="s">
        <v>7</v>
      </c>
      <c r="D7" s="14" t="s">
        <v>186</v>
      </c>
      <c r="E7" s="14"/>
      <c r="F7" s="14" t="s">
        <v>11</v>
      </c>
      <c r="G7" s="14" t="s">
        <v>27</v>
      </c>
      <c r="H7" s="70" t="s">
        <v>43</v>
      </c>
      <c r="I7" s="14" t="s">
        <v>4</v>
      </c>
      <c r="J7" s="14" t="s">
        <v>32</v>
      </c>
      <c r="K7" s="14" t="s">
        <v>30</v>
      </c>
      <c r="L7" s="9"/>
      <c r="M7" s="6"/>
      <c r="N7" s="7" t="s">
        <v>33</v>
      </c>
      <c r="O7" s="8" t="s">
        <v>9</v>
      </c>
      <c r="P7" s="7" t="s">
        <v>34</v>
      </c>
      <c r="Q7" s="7" t="s">
        <v>12</v>
      </c>
      <c r="R7" s="7" t="s">
        <v>35</v>
      </c>
      <c r="S7" s="7" t="s">
        <v>36</v>
      </c>
      <c r="T7" s="8" t="s">
        <v>5</v>
      </c>
      <c r="U7" s="7" t="s">
        <v>37</v>
      </c>
      <c r="V7" s="7" t="s">
        <v>38</v>
      </c>
      <c r="W7" s="2"/>
      <c r="X7" s="2"/>
      <c r="Y7" s="2"/>
      <c r="Z7" s="2"/>
    </row>
    <row r="8" spans="1:26" ht="24.75" customHeight="1">
      <c r="A8" s="5">
        <v>2</v>
      </c>
      <c r="B8" s="70" t="s">
        <v>187</v>
      </c>
      <c r="C8" s="70" t="s">
        <v>7</v>
      </c>
      <c r="D8" s="70" t="s">
        <v>2311</v>
      </c>
      <c r="E8" s="70"/>
      <c r="F8" s="70" t="s">
        <v>12</v>
      </c>
      <c r="G8" s="70" t="s">
        <v>42</v>
      </c>
      <c r="H8" s="70" t="s">
        <v>2291</v>
      </c>
      <c r="I8" s="70" t="s">
        <v>5</v>
      </c>
      <c r="J8" s="70" t="s">
        <v>44</v>
      </c>
      <c r="K8" s="70" t="s">
        <v>38</v>
      </c>
      <c r="L8" s="71"/>
      <c r="M8" s="6"/>
      <c r="N8" s="7" t="s">
        <v>40</v>
      </c>
      <c r="O8" s="8" t="s">
        <v>8</v>
      </c>
      <c r="P8" s="7" t="s">
        <v>41</v>
      </c>
      <c r="Q8" s="7" t="s">
        <v>13</v>
      </c>
      <c r="R8" s="7" t="s">
        <v>42</v>
      </c>
      <c r="S8" s="7" t="s">
        <v>43</v>
      </c>
      <c r="T8" s="6"/>
      <c r="U8" s="7" t="s">
        <v>44</v>
      </c>
      <c r="V8" s="7"/>
      <c r="W8" s="2"/>
      <c r="X8" s="2"/>
      <c r="Y8" s="2"/>
      <c r="Z8" s="2"/>
    </row>
    <row r="9" spans="1:26" ht="24.75" customHeight="1">
      <c r="A9" s="5">
        <v>3</v>
      </c>
      <c r="B9" s="14" t="s">
        <v>2312</v>
      </c>
      <c r="C9" s="14"/>
      <c r="D9" s="14"/>
      <c r="E9" s="14"/>
      <c r="F9" s="14" t="s">
        <v>11</v>
      </c>
      <c r="G9" s="14" t="s">
        <v>42</v>
      </c>
      <c r="H9" s="70"/>
      <c r="I9" s="14"/>
      <c r="J9" s="14"/>
      <c r="K9" s="14"/>
      <c r="L9" s="9"/>
      <c r="M9" s="6"/>
      <c r="N9" s="7" t="s">
        <v>46</v>
      </c>
      <c r="O9" s="8" t="s">
        <v>7</v>
      </c>
      <c r="P9" s="7" t="s">
        <v>47</v>
      </c>
      <c r="Q9" s="7" t="s">
        <v>14</v>
      </c>
      <c r="R9" s="6"/>
      <c r="S9" s="7" t="s">
        <v>48</v>
      </c>
      <c r="T9" s="6"/>
      <c r="U9" s="7" t="s">
        <v>32</v>
      </c>
      <c r="V9" s="6"/>
      <c r="W9" s="2"/>
      <c r="X9" s="2"/>
      <c r="Y9" s="2"/>
      <c r="Z9" s="2"/>
    </row>
    <row r="10" spans="1:26" ht="24.75" customHeight="1">
      <c r="A10" s="5">
        <v>4</v>
      </c>
      <c r="B10" s="14" t="s">
        <v>2313</v>
      </c>
      <c r="C10" s="14" t="s">
        <v>10</v>
      </c>
      <c r="D10" s="14" t="s">
        <v>2211</v>
      </c>
      <c r="E10" s="14"/>
      <c r="F10" s="14" t="s">
        <v>11</v>
      </c>
      <c r="G10" s="14" t="s">
        <v>35</v>
      </c>
      <c r="H10" s="70" t="s">
        <v>2287</v>
      </c>
      <c r="I10" s="14" t="s">
        <v>4</v>
      </c>
      <c r="J10" s="14" t="s">
        <v>52</v>
      </c>
      <c r="K10" s="14" t="s">
        <v>30</v>
      </c>
      <c r="L10" s="9"/>
      <c r="M10" s="6"/>
      <c r="N10" s="7" t="s">
        <v>50</v>
      </c>
      <c r="O10" s="6"/>
      <c r="P10" s="7" t="s">
        <v>51</v>
      </c>
      <c r="Q10" s="7"/>
      <c r="R10" s="6"/>
      <c r="S10" s="6"/>
      <c r="T10" s="6"/>
      <c r="U10" s="7" t="s">
        <v>52</v>
      </c>
      <c r="V10" s="6"/>
      <c r="W10" s="2"/>
      <c r="X10" s="2"/>
      <c r="Y10" s="2"/>
      <c r="Z10" s="2"/>
    </row>
    <row r="11" spans="1:26" ht="24.75" customHeight="1">
      <c r="A11" s="5">
        <v>5</v>
      </c>
      <c r="B11" s="14" t="s">
        <v>2314</v>
      </c>
      <c r="C11" s="14" t="s">
        <v>7</v>
      </c>
      <c r="D11" s="14" t="s">
        <v>2212</v>
      </c>
      <c r="E11" s="14"/>
      <c r="F11" s="14"/>
      <c r="G11" s="14" t="s">
        <v>35</v>
      </c>
      <c r="H11" s="70" t="s">
        <v>2287</v>
      </c>
      <c r="I11" s="14" t="s">
        <v>5</v>
      </c>
      <c r="J11" s="14" t="s">
        <v>37</v>
      </c>
      <c r="K11" s="14" t="s">
        <v>30</v>
      </c>
      <c r="L11" s="9"/>
      <c r="M11" s="6"/>
      <c r="N11" s="7" t="s">
        <v>54</v>
      </c>
      <c r="O11" s="6"/>
      <c r="P11" s="7" t="s">
        <v>55</v>
      </c>
      <c r="Q11" s="7"/>
      <c r="R11" s="6"/>
      <c r="S11" s="6"/>
      <c r="T11" s="6"/>
      <c r="U11" s="6"/>
      <c r="V11" s="6"/>
      <c r="W11" s="2"/>
      <c r="X11" s="2"/>
      <c r="Y11" s="2"/>
      <c r="Z11" s="2"/>
    </row>
    <row r="12" spans="1:26" ht="24.75" hidden="1" customHeight="1">
      <c r="A12" s="5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9"/>
      <c r="M12" s="6"/>
      <c r="N12" s="7" t="s">
        <v>57</v>
      </c>
      <c r="O12" s="6"/>
      <c r="P12" s="7" t="s">
        <v>58</v>
      </c>
      <c r="Q12" s="7"/>
      <c r="R12" s="6"/>
      <c r="S12" s="6"/>
      <c r="T12" s="6"/>
      <c r="U12" s="6"/>
      <c r="V12" s="6"/>
      <c r="W12" s="2"/>
      <c r="X12" s="2"/>
      <c r="Y12" s="2"/>
      <c r="Z12" s="2"/>
    </row>
    <row r="13" spans="1:26" ht="24.75" hidden="1" customHeight="1">
      <c r="A13" s="5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6"/>
      <c r="N13" s="7" t="s">
        <v>60</v>
      </c>
      <c r="O13" s="6"/>
      <c r="P13" s="7" t="s">
        <v>61</v>
      </c>
      <c r="Q13" s="7"/>
      <c r="R13" s="6"/>
      <c r="S13" s="6"/>
      <c r="T13" s="6"/>
      <c r="U13" s="6"/>
      <c r="V13" s="6"/>
      <c r="W13" s="2"/>
      <c r="X13" s="2"/>
      <c r="Y13" s="2"/>
      <c r="Z13" s="2"/>
    </row>
    <row r="14" spans="1:26" ht="24.75" hidden="1" customHeight="1">
      <c r="A14" s="5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6"/>
      <c r="N14" s="7" t="s">
        <v>63</v>
      </c>
      <c r="O14" s="6"/>
      <c r="P14" s="7" t="s">
        <v>64</v>
      </c>
      <c r="Q14" s="6"/>
      <c r="R14" s="6"/>
      <c r="S14" s="6"/>
      <c r="T14" s="6"/>
      <c r="U14" s="6"/>
      <c r="V14" s="6"/>
      <c r="W14" s="2"/>
      <c r="X14" s="2"/>
      <c r="Y14" s="2"/>
      <c r="Z14" s="2"/>
    </row>
    <row r="15" spans="1:26" ht="24.75" hidden="1" customHeight="1">
      <c r="A15" s="5">
        <v>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6"/>
      <c r="N15" s="7" t="s">
        <v>66</v>
      </c>
      <c r="O15" s="6"/>
      <c r="P15" s="7" t="s">
        <v>67</v>
      </c>
      <c r="Q15" s="6"/>
      <c r="R15" s="6"/>
      <c r="S15" s="6"/>
      <c r="T15" s="6"/>
      <c r="U15" s="6"/>
      <c r="V15" s="6"/>
      <c r="W15" s="2"/>
      <c r="X15" s="2"/>
      <c r="Y15" s="2"/>
      <c r="Z15" s="2"/>
    </row>
    <row r="16" spans="1:26" ht="24.75" hidden="1" customHeight="1">
      <c r="A16" s="5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"/>
      <c r="N16" s="7" t="s">
        <v>69</v>
      </c>
      <c r="O16" s="6"/>
      <c r="P16" s="7" t="s">
        <v>70</v>
      </c>
      <c r="Q16" s="6"/>
      <c r="R16" s="6"/>
      <c r="S16" s="6"/>
      <c r="T16" s="6"/>
      <c r="U16" s="6"/>
      <c r="V16" s="6"/>
      <c r="W16" s="2"/>
      <c r="X16" s="2"/>
      <c r="Y16" s="2"/>
      <c r="Z16" s="2"/>
    </row>
    <row r="17" spans="1:26" ht="24.75" hidden="1" customHeight="1">
      <c r="A17" s="5">
        <v>11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6"/>
      <c r="N17" s="7" t="s">
        <v>72</v>
      </c>
      <c r="O17" s="6"/>
      <c r="P17" s="6"/>
      <c r="Q17" s="6"/>
      <c r="R17" s="6"/>
      <c r="S17" s="6"/>
      <c r="T17" s="6"/>
      <c r="U17" s="6"/>
      <c r="V17" s="6"/>
      <c r="W17" s="2"/>
      <c r="X17" s="2"/>
      <c r="Y17" s="2"/>
      <c r="Z17" s="2"/>
    </row>
    <row r="18" spans="1:26" ht="24.75" hidden="1" customHeight="1">
      <c r="A18" s="5">
        <v>12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6"/>
      <c r="N18" s="7" t="s">
        <v>74</v>
      </c>
      <c r="O18" s="6"/>
      <c r="P18" s="6"/>
      <c r="Q18" s="6"/>
      <c r="R18" s="6"/>
      <c r="S18" s="6"/>
      <c r="T18" s="6"/>
      <c r="U18" s="6"/>
      <c r="V18" s="6"/>
      <c r="W18" s="2"/>
      <c r="X18" s="2"/>
      <c r="Y18" s="2"/>
      <c r="Z18" s="2"/>
    </row>
    <row r="19" spans="1:26" ht="24.75" hidden="1" customHeight="1">
      <c r="A19" s="5">
        <v>13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6"/>
      <c r="N19" s="7" t="s">
        <v>76</v>
      </c>
      <c r="O19" s="6"/>
      <c r="P19" s="6"/>
      <c r="Q19" s="6"/>
      <c r="R19" s="6"/>
      <c r="S19" s="6"/>
      <c r="T19" s="6"/>
      <c r="U19" s="6"/>
      <c r="V19" s="6"/>
      <c r="W19" s="2"/>
      <c r="X19" s="2"/>
      <c r="Y19" s="2"/>
      <c r="Z19" s="2"/>
    </row>
    <row r="20" spans="1:26" ht="24.75" hidden="1" customHeight="1">
      <c r="A20" s="5">
        <v>14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6"/>
      <c r="N20" s="7" t="s">
        <v>78</v>
      </c>
      <c r="O20" s="6"/>
      <c r="P20" s="6"/>
      <c r="Q20" s="6"/>
      <c r="R20" s="6"/>
      <c r="S20" s="6"/>
      <c r="T20" s="6"/>
      <c r="U20" s="6"/>
      <c r="V20" s="6"/>
      <c r="W20" s="2"/>
      <c r="X20" s="2"/>
      <c r="Y20" s="2"/>
      <c r="Z20" s="2"/>
    </row>
    <row r="21" spans="1:26" ht="24.75" hidden="1" customHeight="1">
      <c r="A21" s="5">
        <v>15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6"/>
      <c r="N21" s="6"/>
      <c r="O21" s="6"/>
      <c r="P21" s="6"/>
      <c r="Q21" s="6"/>
      <c r="R21" s="6"/>
      <c r="S21" s="6"/>
      <c r="T21" s="6"/>
      <c r="U21" s="6"/>
      <c r="V21" s="6"/>
      <c r="W21" s="2"/>
      <c r="X21" s="2"/>
      <c r="Y21" s="2"/>
      <c r="Z21" s="2"/>
    </row>
    <row r="22" spans="1:26" ht="24.75" hidden="1" customHeight="1">
      <c r="A22" s="5">
        <v>16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6"/>
      <c r="N22" s="6"/>
      <c r="O22" s="6"/>
      <c r="P22" s="6"/>
      <c r="Q22" s="6"/>
      <c r="R22" s="6"/>
      <c r="S22" s="6"/>
      <c r="T22" s="6"/>
      <c r="U22" s="6"/>
      <c r="V22" s="6"/>
      <c r="W22" s="2"/>
      <c r="X22" s="2"/>
      <c r="Y22" s="2"/>
      <c r="Z22" s="2"/>
    </row>
    <row r="23" spans="1:26" ht="24.75" hidden="1" customHeight="1">
      <c r="A23" s="5">
        <v>17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6"/>
      <c r="N23" s="6"/>
      <c r="O23" s="6"/>
      <c r="P23" s="6"/>
      <c r="Q23" s="6"/>
      <c r="R23" s="6"/>
      <c r="S23" s="6"/>
      <c r="T23" s="6"/>
      <c r="U23" s="6"/>
      <c r="V23" s="6"/>
      <c r="W23" s="2"/>
      <c r="X23" s="2"/>
      <c r="Y23" s="2"/>
      <c r="Z23" s="2"/>
    </row>
    <row r="24" spans="1:26" ht="24.75" hidden="1" customHeight="1">
      <c r="A24" s="5">
        <v>18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6"/>
      <c r="N24" s="6"/>
      <c r="O24" s="6"/>
      <c r="P24" s="6"/>
      <c r="Q24" s="6"/>
      <c r="R24" s="6"/>
      <c r="S24" s="6"/>
      <c r="T24" s="6"/>
      <c r="U24" s="6"/>
      <c r="V24" s="6"/>
      <c r="W24" s="2"/>
      <c r="X24" s="2"/>
      <c r="Y24" s="2"/>
      <c r="Z24" s="2"/>
    </row>
    <row r="25" spans="1:26" ht="24.75" hidden="1" customHeight="1">
      <c r="A25" s="5">
        <v>19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6"/>
      <c r="N25" s="6"/>
      <c r="O25" s="6"/>
      <c r="P25" s="6"/>
      <c r="Q25" s="6"/>
      <c r="R25" s="6"/>
      <c r="S25" s="6"/>
      <c r="T25" s="6"/>
      <c r="U25" s="6"/>
      <c r="V25" s="6"/>
      <c r="W25" s="2"/>
      <c r="X25" s="2"/>
      <c r="Y25" s="2"/>
      <c r="Z25" s="2"/>
    </row>
    <row r="26" spans="1:26" ht="24.75" hidden="1" customHeight="1">
      <c r="A26" s="5">
        <v>20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6"/>
      <c r="N26" s="6"/>
      <c r="O26" s="6"/>
      <c r="P26" s="6"/>
      <c r="Q26" s="6"/>
      <c r="R26" s="6"/>
      <c r="S26" s="6"/>
      <c r="T26" s="6"/>
      <c r="U26" s="6"/>
      <c r="V26" s="6"/>
      <c r="W26" s="2"/>
      <c r="X26" s="2"/>
      <c r="Y26" s="2"/>
      <c r="Z26" s="2"/>
    </row>
    <row r="27" spans="1:26" ht="24.75" hidden="1" customHeight="1">
      <c r="A27" s="5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6"/>
      <c r="N27" s="6"/>
      <c r="O27" s="6"/>
      <c r="P27" s="6"/>
      <c r="Q27" s="6"/>
      <c r="R27" s="6"/>
      <c r="S27" s="6"/>
      <c r="T27" s="6"/>
      <c r="U27" s="6"/>
      <c r="V27" s="6"/>
      <c r="W27" s="2"/>
      <c r="X27" s="2"/>
      <c r="Y27" s="2"/>
      <c r="Z27" s="2"/>
    </row>
    <row r="28" spans="1:26" ht="24.75" hidden="1" customHeight="1">
      <c r="A28" s="5">
        <v>22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2"/>
      <c r="X28" s="2"/>
      <c r="Y28" s="2"/>
      <c r="Z28" s="2"/>
    </row>
    <row r="29" spans="1:26" ht="24.75" hidden="1" customHeight="1">
      <c r="A29" s="5">
        <v>23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2"/>
      <c r="X29" s="2"/>
      <c r="Y29" s="2"/>
      <c r="Z29" s="2"/>
    </row>
    <row r="30" spans="1:26" ht="24.75" hidden="1" customHeight="1">
      <c r="A30" s="5">
        <v>24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2"/>
      <c r="X30" s="2"/>
      <c r="Y30" s="2"/>
      <c r="Z30" s="2"/>
    </row>
    <row r="31" spans="1:26" ht="24.75" hidden="1" customHeight="1">
      <c r="A31" s="5">
        <v>25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2"/>
      <c r="X31" s="2"/>
      <c r="Y31" s="2"/>
      <c r="Z31" s="2"/>
    </row>
    <row r="32" spans="1:26" ht="24.75" hidden="1" customHeight="1">
      <c r="A32" s="5">
        <v>26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2"/>
      <c r="X32" s="2"/>
      <c r="Y32" s="2"/>
      <c r="Z32" s="2"/>
    </row>
    <row r="33" spans="1:26" ht="24.75" hidden="1" customHeight="1">
      <c r="A33" s="5">
        <v>27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2"/>
      <c r="X33" s="2"/>
      <c r="Y33" s="2"/>
      <c r="Z33" s="2"/>
    </row>
    <row r="34" spans="1:26" ht="24.75" hidden="1" customHeight="1">
      <c r="A34" s="5">
        <v>28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2"/>
      <c r="X34" s="2"/>
      <c r="Y34" s="2"/>
      <c r="Z34" s="2"/>
    </row>
    <row r="35" spans="1:26" ht="24.75" hidden="1" customHeight="1">
      <c r="A35" s="5">
        <v>29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2"/>
      <c r="X35" s="2"/>
      <c r="Y35" s="2"/>
      <c r="Z35" s="2"/>
    </row>
    <row r="36" spans="1:26" ht="24.75" hidden="1" customHeight="1">
      <c r="A36" s="5">
        <v>30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2"/>
      <c r="X36" s="2"/>
      <c r="Y36" s="2"/>
      <c r="Z36" s="2"/>
    </row>
    <row r="37" spans="1:26" ht="24.75" hidden="1" customHeight="1">
      <c r="A37" s="5">
        <v>31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2"/>
      <c r="X37" s="2"/>
      <c r="Y37" s="2"/>
      <c r="Z37" s="2"/>
    </row>
    <row r="38" spans="1:26" ht="24.75" hidden="1" customHeight="1">
      <c r="A38" s="5">
        <v>32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2"/>
      <c r="X38" s="2"/>
      <c r="Y38" s="2"/>
      <c r="Z38" s="2"/>
    </row>
    <row r="39" spans="1:26" ht="24.75" hidden="1" customHeight="1">
      <c r="A39" s="5">
        <v>33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6"/>
      <c r="N39" s="6"/>
      <c r="O39" s="6"/>
      <c r="P39" s="6"/>
      <c r="Q39" s="6"/>
      <c r="R39" s="6"/>
      <c r="S39" s="6"/>
      <c r="T39" s="6"/>
      <c r="U39" s="6"/>
      <c r="V39" s="6"/>
      <c r="W39" s="2"/>
      <c r="X39" s="2"/>
      <c r="Y39" s="2"/>
      <c r="Z39" s="2"/>
    </row>
    <row r="40" spans="1:26" ht="24.75" hidden="1" customHeight="1">
      <c r="A40" s="5">
        <v>34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6"/>
      <c r="N40" s="6"/>
      <c r="O40" s="6"/>
      <c r="P40" s="6"/>
      <c r="Q40" s="6"/>
      <c r="R40" s="6"/>
      <c r="S40" s="6"/>
      <c r="T40" s="6"/>
      <c r="U40" s="6"/>
      <c r="V40" s="6"/>
      <c r="W40" s="2"/>
      <c r="X40" s="2"/>
      <c r="Y40" s="2"/>
      <c r="Z40" s="2"/>
    </row>
    <row r="41" spans="1:26" ht="24.75" hidden="1" customHeight="1">
      <c r="A41" s="5">
        <v>35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2"/>
      <c r="X41" s="2"/>
      <c r="Y41" s="2"/>
      <c r="Z41" s="2"/>
    </row>
    <row r="42" spans="1:26" ht="24.75" hidden="1" customHeight="1">
      <c r="A42" s="5">
        <v>36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6"/>
      <c r="N42" s="6"/>
      <c r="O42" s="6"/>
      <c r="P42" s="6"/>
      <c r="Q42" s="6"/>
      <c r="R42" s="6"/>
      <c r="S42" s="6"/>
      <c r="T42" s="6"/>
      <c r="U42" s="6"/>
      <c r="V42" s="6"/>
      <c r="W42" s="2"/>
      <c r="X42" s="2"/>
      <c r="Y42" s="2"/>
      <c r="Z42" s="2"/>
    </row>
    <row r="43" spans="1:26" ht="24.75" hidden="1" customHeight="1">
      <c r="A43" s="5">
        <v>37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2"/>
      <c r="X43" s="2"/>
      <c r="Y43" s="2"/>
      <c r="Z43" s="2"/>
    </row>
    <row r="44" spans="1:26" ht="24.75" hidden="1" customHeight="1">
      <c r="A44" s="5">
        <v>38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2"/>
      <c r="X44" s="2"/>
      <c r="Y44" s="2"/>
      <c r="Z44" s="2"/>
    </row>
    <row r="45" spans="1:26" ht="24.75" hidden="1" customHeight="1">
      <c r="A45" s="5">
        <v>39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6"/>
      <c r="N45" s="6"/>
      <c r="O45" s="6"/>
      <c r="P45" s="6"/>
      <c r="Q45" s="6"/>
      <c r="R45" s="6"/>
      <c r="S45" s="6"/>
      <c r="T45" s="6"/>
      <c r="U45" s="6"/>
      <c r="V45" s="6"/>
      <c r="W45" s="2"/>
      <c r="X45" s="2"/>
      <c r="Y45" s="2"/>
      <c r="Z45" s="2"/>
    </row>
    <row r="46" spans="1:26" ht="24.75" hidden="1" customHeight="1">
      <c r="A46" s="5">
        <v>40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6"/>
      <c r="N46" s="6"/>
      <c r="O46" s="6"/>
      <c r="P46" s="6"/>
      <c r="Q46" s="6"/>
      <c r="R46" s="6"/>
      <c r="S46" s="6"/>
      <c r="T46" s="6"/>
      <c r="U46" s="6"/>
      <c r="V46" s="6"/>
      <c r="W46" s="2"/>
      <c r="X46" s="2"/>
      <c r="Y46" s="2"/>
      <c r="Z46" s="2"/>
    </row>
    <row r="47" spans="1:26" ht="24.75" hidden="1" customHeight="1">
      <c r="A47" s="5">
        <v>41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6"/>
      <c r="N47" s="6"/>
      <c r="O47" s="6"/>
      <c r="P47" s="6"/>
      <c r="Q47" s="6"/>
      <c r="R47" s="6"/>
      <c r="S47" s="6"/>
      <c r="T47" s="6"/>
      <c r="U47" s="6"/>
      <c r="V47" s="6"/>
      <c r="W47" s="2"/>
      <c r="X47" s="2"/>
      <c r="Y47" s="2"/>
      <c r="Z47" s="2"/>
    </row>
    <row r="48" spans="1:26" ht="24.75" hidden="1" customHeight="1">
      <c r="A48" s="5">
        <v>42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6"/>
      <c r="N48" s="6"/>
      <c r="O48" s="6"/>
      <c r="P48" s="6"/>
      <c r="Q48" s="6"/>
      <c r="R48" s="6"/>
      <c r="S48" s="6"/>
      <c r="T48" s="6"/>
      <c r="U48" s="6"/>
      <c r="V48" s="6"/>
      <c r="W48" s="2"/>
      <c r="X48" s="2"/>
      <c r="Y48" s="2"/>
      <c r="Z48" s="2"/>
    </row>
    <row r="49" spans="1:26" ht="24.75" hidden="1" customHeight="1">
      <c r="A49" s="5">
        <v>43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6"/>
      <c r="N49" s="6"/>
      <c r="O49" s="6"/>
      <c r="P49" s="6"/>
      <c r="Q49" s="6"/>
      <c r="R49" s="6"/>
      <c r="S49" s="6"/>
      <c r="T49" s="6"/>
      <c r="U49" s="6"/>
      <c r="V49" s="6"/>
      <c r="W49" s="2"/>
      <c r="X49" s="2"/>
      <c r="Y49" s="2"/>
      <c r="Z49" s="2"/>
    </row>
    <row r="50" spans="1:26" ht="24.75" hidden="1" customHeight="1">
      <c r="A50" s="5">
        <v>44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  <c r="V50" s="6"/>
      <c r="W50" s="2"/>
      <c r="X50" s="2"/>
      <c r="Y50" s="2"/>
      <c r="Z50" s="2"/>
    </row>
    <row r="51" spans="1:26" ht="24.75" hidden="1" customHeight="1">
      <c r="A51" s="5">
        <v>45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2"/>
      <c r="X51" s="2"/>
      <c r="Y51" s="2"/>
      <c r="Z51" s="2"/>
    </row>
    <row r="52" spans="1:26" ht="24.75" hidden="1" customHeight="1">
      <c r="A52" s="5">
        <v>46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6"/>
      <c r="N52" s="6"/>
      <c r="O52" s="6"/>
      <c r="P52" s="6"/>
      <c r="Q52" s="6"/>
      <c r="R52" s="6"/>
      <c r="S52" s="6"/>
      <c r="T52" s="6"/>
      <c r="U52" s="6"/>
      <c r="V52" s="6"/>
      <c r="W52" s="2"/>
      <c r="X52" s="2"/>
      <c r="Y52" s="2"/>
      <c r="Z52" s="2"/>
    </row>
    <row r="53" spans="1:26" ht="24.75" hidden="1" customHeight="1">
      <c r="A53" s="5">
        <v>47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2"/>
      <c r="X53" s="2"/>
      <c r="Y53" s="2"/>
      <c r="Z53" s="2"/>
    </row>
    <row r="54" spans="1:26" ht="24.75" hidden="1" customHeight="1">
      <c r="A54" s="5">
        <v>48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6"/>
      <c r="N54" s="6"/>
      <c r="O54" s="6"/>
      <c r="P54" s="6"/>
      <c r="Q54" s="6"/>
      <c r="R54" s="6"/>
      <c r="S54" s="6"/>
      <c r="T54" s="6"/>
      <c r="U54" s="6"/>
      <c r="V54" s="6"/>
      <c r="W54" s="2"/>
      <c r="X54" s="2"/>
      <c r="Y54" s="2"/>
      <c r="Z54" s="2"/>
    </row>
    <row r="55" spans="1:26" ht="24.75" hidden="1" customHeight="1">
      <c r="A55" s="5">
        <v>49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6"/>
      <c r="N55" s="6"/>
      <c r="O55" s="6"/>
      <c r="P55" s="6"/>
      <c r="Q55" s="6"/>
      <c r="R55" s="6"/>
      <c r="S55" s="6"/>
      <c r="T55" s="6"/>
      <c r="U55" s="6"/>
      <c r="V55" s="6"/>
      <c r="W55" s="2"/>
      <c r="X55" s="2"/>
      <c r="Y55" s="2"/>
      <c r="Z55" s="2"/>
    </row>
    <row r="56" spans="1:26" ht="24.75" hidden="1" customHeight="1">
      <c r="A56" s="5">
        <v>50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6"/>
      <c r="N56" s="6"/>
      <c r="O56" s="6"/>
      <c r="P56" s="6"/>
      <c r="Q56" s="6"/>
      <c r="R56" s="6"/>
      <c r="S56" s="6"/>
      <c r="T56" s="6"/>
      <c r="U56" s="6"/>
      <c r="V56" s="6"/>
      <c r="W56" s="2"/>
      <c r="X56" s="2"/>
      <c r="Y56" s="2"/>
      <c r="Z56" s="2"/>
    </row>
    <row r="57" spans="1:26" ht="19.5" customHeight="1">
      <c r="A57" s="6"/>
      <c r="B57" s="6"/>
      <c r="C57" s="10"/>
      <c r="D57" s="10"/>
      <c r="E57" s="10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2"/>
      <c r="X57" s="2"/>
      <c r="Y57" s="2"/>
      <c r="Z57" s="2"/>
    </row>
    <row r="58" spans="1:26" ht="19.5" customHeight="1">
      <c r="A58" s="86"/>
      <c r="B58" s="84"/>
      <c r="C58" s="84"/>
      <c r="D58" s="84"/>
      <c r="E58" s="84"/>
      <c r="F58" s="84"/>
      <c r="G58" s="84"/>
      <c r="H58" s="84"/>
      <c r="I58" s="84"/>
      <c r="J58" s="84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2"/>
      <c r="X58" s="2"/>
      <c r="Y58" s="2"/>
      <c r="Z58" s="2"/>
    </row>
    <row r="59" spans="1:26" ht="15" customHeight="1">
      <c r="A59" s="6"/>
      <c r="B59" s="6"/>
      <c r="C59" s="10"/>
      <c r="D59" s="10"/>
      <c r="E59" s="10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2"/>
      <c r="X59" s="2"/>
      <c r="Y59" s="2"/>
      <c r="Z59" s="2"/>
    </row>
    <row r="60" spans="1:26" ht="15" hidden="1" customHeight="1">
      <c r="A60" s="6"/>
      <c r="B60" s="6"/>
      <c r="C60" s="10"/>
      <c r="D60" s="11" t="s">
        <v>130</v>
      </c>
      <c r="E60" s="11" t="s">
        <v>131</v>
      </c>
      <c r="F60" s="7" t="s">
        <v>132</v>
      </c>
      <c r="G60" s="7" t="s">
        <v>133</v>
      </c>
      <c r="H60" s="7" t="s">
        <v>134</v>
      </c>
      <c r="I60" s="8" t="s">
        <v>135</v>
      </c>
      <c r="J60" s="7" t="s">
        <v>136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2"/>
      <c r="X60" s="2"/>
      <c r="Y60" s="2"/>
      <c r="Z60" s="2"/>
    </row>
    <row r="61" spans="1:26" ht="15" hidden="1" customHeight="1">
      <c r="A61" s="6"/>
      <c r="B61" s="6"/>
      <c r="C61" s="10"/>
      <c r="D61" s="7">
        <f>COUNTIFS($F$7:$F$56,Q6,$G$7:$G$56,$R$6)</f>
        <v>1</v>
      </c>
      <c r="E61" s="7">
        <f>COUNTIFS($F$7:$F$56,Q6,$G$7:$G$56,$R$8)</f>
        <v>1</v>
      </c>
      <c r="F61" s="7">
        <f>COUNTIFS($F$7:$F$56,$Q$6,$H$7:$H$56,S6,$I$7:$I$56,$T$6)</f>
        <v>0</v>
      </c>
      <c r="G61" s="7">
        <f>COUNTIFS($F$7:$F$56,$Q$6,$H$7:$H$56,S7,$I$7:$I$56,$T$6)</f>
        <v>0</v>
      </c>
      <c r="H61" s="7">
        <f>COUNTIFS($F$7:$F$56,$Q$6,$H$7:$H$56,$S$8,$I$7:$I$56,$T$6)</f>
        <v>1</v>
      </c>
      <c r="I61" s="8">
        <f>COUNTIFS($F$7:$F$56,$Q$6,$H$7:$H$56,$S$9,$I$7:$I$56,$T$6)</f>
        <v>0</v>
      </c>
      <c r="J61" s="7">
        <f>COUNTIFS($I$7:$I$56,$T$6,$J$7:$J$56,$U$6,$H$7:$H$56,$S$6)</f>
        <v>0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2"/>
      <c r="X61" s="2"/>
      <c r="Y61" s="2"/>
      <c r="Z61" s="2"/>
    </row>
    <row r="62" spans="1:26" ht="15" hidden="1" customHeight="1">
      <c r="A62" s="6"/>
      <c r="B62" s="6"/>
      <c r="C62" s="10"/>
      <c r="D62" s="11" t="s">
        <v>137</v>
      </c>
      <c r="E62" s="11" t="s">
        <v>138</v>
      </c>
      <c r="F62" s="7" t="s">
        <v>139</v>
      </c>
      <c r="G62" s="7" t="s">
        <v>140</v>
      </c>
      <c r="H62" s="7" t="s">
        <v>141</v>
      </c>
      <c r="I62" s="8" t="s">
        <v>142</v>
      </c>
      <c r="J62" s="7" t="s">
        <v>143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2"/>
      <c r="X62" s="2"/>
      <c r="Y62" s="2"/>
      <c r="Z62" s="2"/>
    </row>
    <row r="63" spans="1:26" ht="15" hidden="1" customHeight="1">
      <c r="A63" s="6"/>
      <c r="B63" s="6"/>
      <c r="C63" s="10"/>
      <c r="D63" s="7">
        <f>COUNTIFS($F$7:$F$56,Q7,$G$7:$G$56,$R$6)</f>
        <v>0</v>
      </c>
      <c r="E63" s="7">
        <f>COUNTIFS($F$7:$F$56,Q7,$G$7:$G$56,$R$8)</f>
        <v>1</v>
      </c>
      <c r="F63" s="7">
        <f>COUNTIFS($F$7:$F$56,$Q$7,$H$7:$H$56,S6,$I$7:$I$56,$T$6)</f>
        <v>0</v>
      </c>
      <c r="G63" s="7">
        <f>COUNTIFS($F$7:$F$56,$Q$7,$H$7:$H$56,S7,$I$7:$I$56,$T$6)</f>
        <v>0</v>
      </c>
      <c r="H63" s="7">
        <f>COUNTIFS($F$7:$F$56,$Q$7,$H$7:$H$56,$S$8,$I$7:$I$56,$T$6)</f>
        <v>0</v>
      </c>
      <c r="I63" s="8">
        <f>COUNTIFS($F$7:$F$56,$Q$7,$H$7:$H$56,$S$9,$I$7:$I$56,$T$6)</f>
        <v>0</v>
      </c>
      <c r="J63" s="7">
        <f>COUNTIFS($I$7:$I$56,$T$6,$J$7:$J$56,$U$7,$H$7:$H$56,$S$6)</f>
        <v>0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2"/>
      <c r="X63" s="2"/>
      <c r="Y63" s="2"/>
      <c r="Z63" s="2"/>
    </row>
    <row r="64" spans="1:26" ht="15" hidden="1" customHeight="1">
      <c r="A64" s="6"/>
      <c r="B64" s="6"/>
      <c r="C64" s="10"/>
      <c r="D64" s="11" t="s">
        <v>144</v>
      </c>
      <c r="E64" s="11" t="s">
        <v>145</v>
      </c>
      <c r="F64" s="7" t="s">
        <v>146</v>
      </c>
      <c r="G64" s="7" t="s">
        <v>147</v>
      </c>
      <c r="H64" s="7" t="s">
        <v>148</v>
      </c>
      <c r="I64" s="8" t="s">
        <v>149</v>
      </c>
      <c r="J64" s="7" t="s">
        <v>150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2"/>
      <c r="X64" s="2"/>
      <c r="Y64" s="2"/>
      <c r="Z64" s="2"/>
    </row>
    <row r="65" spans="1:26" ht="15" hidden="1" customHeight="1">
      <c r="A65" s="6"/>
      <c r="B65" s="6"/>
      <c r="C65" s="10"/>
      <c r="D65" s="7">
        <f>COUNTIFS($F$7:$F$56,Q8,$G$7:$G$56,$R$6)</f>
        <v>0</v>
      </c>
      <c r="E65" s="7">
        <f>COUNTIFS($F$7:$F$56,Q8,$G$7:$G$56,$R$8)</f>
        <v>0</v>
      </c>
      <c r="F65" s="7">
        <f>COUNTIFS($F$7:$F$56,$Q$8,$H$7:$H$56,S6,$I$7:$I$56,$T$6)</f>
        <v>0</v>
      </c>
      <c r="G65" s="7">
        <f>COUNTIFS($F$7:$F$56,$Q$8,$H$7:$H$56,S7,$I$7:$I$56,$T$6)</f>
        <v>0</v>
      </c>
      <c r="H65" s="7">
        <f>COUNTIFS($F$7:$F$56,$Q$8,$H$7:$H$56,$S$8,$I$7:$I$56,$T$6)</f>
        <v>0</v>
      </c>
      <c r="I65" s="8">
        <f>COUNTIFS($F$7:$F$56,$Q$8,$H$7:$H$56,$S$9,$I$7:$I$56,$T$6)</f>
        <v>0</v>
      </c>
      <c r="J65" s="7">
        <f>COUNTIFS($I$7:$I$56,$T$6,$J$7:$J$56,$U$8,$H$7:$H$56,$S$6)</f>
        <v>0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2"/>
      <c r="X65" s="2"/>
      <c r="Y65" s="2"/>
      <c r="Z65" s="2"/>
    </row>
    <row r="66" spans="1:26" ht="15" hidden="1" customHeight="1">
      <c r="A66" s="6"/>
      <c r="B66" s="6"/>
      <c r="C66" s="10"/>
      <c r="D66" s="11" t="s">
        <v>151</v>
      </c>
      <c r="E66" s="11" t="s">
        <v>152</v>
      </c>
      <c r="F66" s="7" t="s">
        <v>153</v>
      </c>
      <c r="G66" s="7" t="s">
        <v>154</v>
      </c>
      <c r="H66" s="7" t="s">
        <v>155</v>
      </c>
      <c r="I66" s="8" t="s">
        <v>156</v>
      </c>
      <c r="J66" s="7" t="s">
        <v>157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2"/>
      <c r="X66" s="2"/>
      <c r="Y66" s="2"/>
      <c r="Z66" s="2"/>
    </row>
    <row r="67" spans="1:26" ht="15" hidden="1" customHeight="1">
      <c r="A67" s="6"/>
      <c r="B67" s="6"/>
      <c r="C67" s="10"/>
      <c r="D67" s="7">
        <f>COUNTIFS($F$7:$F$56,Q9,$G$7:$G$56,$R$6)</f>
        <v>0</v>
      </c>
      <c r="E67" s="7">
        <f>COUNTIFS($F$7:$F$56,Q9,$G$7:$G$56,$R$8)</f>
        <v>0</v>
      </c>
      <c r="F67" s="7">
        <f>COUNTIFS($F$7:$F$56,$Q$9,$H$7:$H$56,S6,$I$7:$I$56,$T$6)</f>
        <v>0</v>
      </c>
      <c r="G67" s="7">
        <f>COUNTIFS($F$7:$F$56,$Q$9,$H$7:$H$56,S7,$I$7:$I$56,$T$6)</f>
        <v>0</v>
      </c>
      <c r="H67" s="7">
        <f>COUNTIFS($F$7:$F$56,$Q$9,$H$7:$H$56,$S$8,$I$7:$I$56,$T$6)</f>
        <v>0</v>
      </c>
      <c r="I67" s="8">
        <f>COUNTIFS($F$7:$F$56,$Q$9,$H$7:$H$56,$S$9,$I$7:$I$56,$T$6)</f>
        <v>0</v>
      </c>
      <c r="J67" s="7">
        <f>COUNTIFS($I$7:$I$56,$T$6,$J$7:$J$56,$U$9,$H$7:$H$56,$S$6)</f>
        <v>0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2"/>
      <c r="X67" s="2"/>
      <c r="Y67" s="2"/>
      <c r="Z67" s="2"/>
    </row>
    <row r="68" spans="1:26" ht="15" hidden="1" customHeight="1">
      <c r="A68" s="6"/>
      <c r="B68" s="6"/>
      <c r="C68" s="10"/>
      <c r="D68" s="11" t="s">
        <v>158</v>
      </c>
      <c r="E68" s="10"/>
      <c r="F68" s="7" t="s">
        <v>159</v>
      </c>
      <c r="G68" s="7" t="s">
        <v>160</v>
      </c>
      <c r="H68" s="7" t="s">
        <v>161</v>
      </c>
      <c r="I68" s="8" t="s">
        <v>162</v>
      </c>
      <c r="J68" s="7" t="s">
        <v>163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2"/>
      <c r="X68" s="2"/>
      <c r="Y68" s="2"/>
      <c r="Z68" s="2"/>
    </row>
    <row r="69" spans="1:26" ht="15" hidden="1" customHeight="1">
      <c r="A69" s="6"/>
      <c r="B69" s="6"/>
      <c r="C69" s="10"/>
      <c r="D69" s="7">
        <f>COUNTIFS($F$7:$F$56,Q6,$G$7:$G$56,$R$7)</f>
        <v>1</v>
      </c>
      <c r="E69" s="10"/>
      <c r="F69" s="7">
        <f>COUNTIFS($F$7:$F$56,$Q$6,$H$7:$H$56,S6,$I$7:$I$56,$T$7)</f>
        <v>0</v>
      </c>
      <c r="G69" s="7">
        <f>COUNTIFS($F$7:$F$56,$Q$6,$H$7:$H$56,S7,$I$7:$I$56,$T$7)</f>
        <v>0</v>
      </c>
      <c r="H69" s="7">
        <f>COUNTIFS($F$7:$F$56,$Q$6,$H$7:$H$56,$S$8,$I$7:$I$56,$T$7)</f>
        <v>0</v>
      </c>
      <c r="I69" s="8">
        <f>COUNTIFS($F$7:$F$56,$Q$6,$H$7:$H$56,$S$9,$I$7:$I$56,$T$7)</f>
        <v>0</v>
      </c>
      <c r="J69" s="7">
        <f>COUNTIFS($I$7:$I$56,$T$6,$J$7:$J$56,$U$10,$H$7:$H$56,$S$6)</f>
        <v>0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2"/>
      <c r="X69" s="2"/>
      <c r="Y69" s="2"/>
      <c r="Z69" s="2"/>
    </row>
    <row r="70" spans="1:26" ht="15" hidden="1" customHeight="1">
      <c r="A70" s="6"/>
      <c r="B70" s="6"/>
      <c r="C70" s="10"/>
      <c r="D70" s="11" t="s">
        <v>164</v>
      </c>
      <c r="E70" s="10"/>
      <c r="F70" s="7" t="s">
        <v>165</v>
      </c>
      <c r="G70" s="7" t="s">
        <v>166</v>
      </c>
      <c r="H70" s="7" t="s">
        <v>167</v>
      </c>
      <c r="I70" s="8" t="s">
        <v>168</v>
      </c>
      <c r="J70" s="7" t="s">
        <v>169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2"/>
      <c r="X70" s="2"/>
      <c r="Y70" s="2"/>
      <c r="Z70" s="2"/>
    </row>
    <row r="71" spans="1:26" ht="15" hidden="1" customHeight="1">
      <c r="A71" s="6"/>
      <c r="B71" s="6"/>
      <c r="C71" s="10"/>
      <c r="D71" s="7">
        <f>COUNTIFS($F$7:$F$56,Q7,$G$7:$G$56,$R$7)</f>
        <v>0</v>
      </c>
      <c r="E71" s="10"/>
      <c r="F71" s="7">
        <f>COUNTIFS($F$7:$F$56,$Q$7,$H$7:$H$56,S6,$I$7:$I$56,$T$7)</f>
        <v>0</v>
      </c>
      <c r="G71" s="7">
        <f>COUNTIFS($F$7:$F$56,$Q$7,$H$7:$H$56,S7,$I$7:$I$56,$T$7)</f>
        <v>0</v>
      </c>
      <c r="H71" s="7">
        <f>COUNTIFS($F$7:$F$56,$Q$7,$H$7:$H$56,$S$8,$I$7:$I$56,$T$7)</f>
        <v>0</v>
      </c>
      <c r="I71" s="8">
        <f>COUNTIFS($F$7:$F$56,$Q$7,$H$7:$H$56,$S$9,$I$7:$I$56,$T$7)</f>
        <v>0</v>
      </c>
      <c r="J71" s="7">
        <f>COUNTIFS($I$7:$I$56,$T$7,$J$7:$J$56,$U$6,$H$7:$H$56,$S$6)</f>
        <v>0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2"/>
      <c r="X71" s="2"/>
      <c r="Y71" s="2"/>
      <c r="Z71" s="2"/>
    </row>
    <row r="72" spans="1:26" ht="15" hidden="1" customHeight="1">
      <c r="A72" s="6"/>
      <c r="B72" s="6"/>
      <c r="C72" s="10"/>
      <c r="D72" s="11" t="s">
        <v>170</v>
      </c>
      <c r="E72" s="10"/>
      <c r="F72" s="7" t="s">
        <v>171</v>
      </c>
      <c r="G72" s="7" t="s">
        <v>172</v>
      </c>
      <c r="H72" s="7" t="s">
        <v>173</v>
      </c>
      <c r="I72" s="8" t="s">
        <v>174</v>
      </c>
      <c r="J72" s="7" t="s">
        <v>175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2"/>
      <c r="X72" s="2"/>
      <c r="Y72" s="2"/>
      <c r="Z72" s="2"/>
    </row>
    <row r="73" spans="1:26" ht="15" hidden="1" customHeight="1">
      <c r="A73" s="6"/>
      <c r="B73" s="6"/>
      <c r="C73" s="10"/>
      <c r="D73" s="7">
        <f>COUNTIFS($F$7:$F$56,Q8,$G$7:$G$56,$R$7)</f>
        <v>0</v>
      </c>
      <c r="E73" s="10"/>
      <c r="F73" s="7">
        <f>COUNTIFS($F$7:$F$56,$Q$8,$H$7:$H$56,S6,$I$7:$I$56,$T$7)</f>
        <v>0</v>
      </c>
      <c r="G73" s="7">
        <f>COUNTIFS($F$7:$F$56,$Q$8,$H$7:$H$56,S7,$I$7:$I$56,$T$7)</f>
        <v>0</v>
      </c>
      <c r="H73" s="7">
        <f>COUNTIFS($F$7:$F$56,$Q$8,$H$7:$H$56,$S$8,$I$7:$I$56,$T$7)</f>
        <v>0</v>
      </c>
      <c r="I73" s="8">
        <f>COUNTIFS($F$7:$F$56,$Q$8,$H$7:$H$56,$S$9,$I$7:$I$56,$T$7)</f>
        <v>0</v>
      </c>
      <c r="J73" s="7">
        <f>COUNTIFS($I$7:$I$56,$T$7,$J$7:$J$56,$U$7,$H$7:$H$56,$S$6)</f>
        <v>0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2"/>
      <c r="X73" s="2"/>
      <c r="Y73" s="2"/>
      <c r="Z73" s="2"/>
    </row>
    <row r="74" spans="1:26" ht="15" hidden="1" customHeight="1">
      <c r="A74" s="6"/>
      <c r="B74" s="6"/>
      <c r="C74" s="10"/>
      <c r="D74" s="11" t="s">
        <v>176</v>
      </c>
      <c r="E74" s="10"/>
      <c r="F74" s="7" t="s">
        <v>177</v>
      </c>
      <c r="G74" s="7" t="s">
        <v>178</v>
      </c>
      <c r="H74" s="7" t="s">
        <v>179</v>
      </c>
      <c r="I74" s="8" t="s">
        <v>180</v>
      </c>
      <c r="J74" s="7" t="s">
        <v>181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2"/>
      <c r="X74" s="2"/>
      <c r="Y74" s="2"/>
      <c r="Z74" s="2"/>
    </row>
    <row r="75" spans="1:26" ht="15" hidden="1" customHeight="1">
      <c r="A75" s="6"/>
      <c r="B75" s="6"/>
      <c r="C75" s="10"/>
      <c r="D75" s="7">
        <f>COUNTIFS($F$7:$F$56,Q9,$G$7:$G$56,$R$7)</f>
        <v>0</v>
      </c>
      <c r="E75" s="10"/>
      <c r="F75" s="7">
        <f>COUNTIFS($F$7:$F$56,$Q$9,$H$7:$H$56,S6,$I$7:$I$56,$T$7)</f>
        <v>0</v>
      </c>
      <c r="G75" s="7">
        <f>COUNTIFS($F$7:$F$56,$Q$9,$H$7:$H$56,S7,$I$7:$I$56,$T$7)</f>
        <v>0</v>
      </c>
      <c r="H75" s="7">
        <f>COUNTIFS($F$7:$F$56,$Q$9,$H$7:$H$56,$S$8,$I$7:$I$56,$T$7)</f>
        <v>0</v>
      </c>
      <c r="I75" s="8">
        <f>COUNTIFS($F$7:$F$56,$Q$9,$H$7:$H$56,$S$9,$I$7:$I$56,$T$7)</f>
        <v>0</v>
      </c>
      <c r="J75" s="7">
        <f>COUNTIFS($I$7:$I$56,$T$7,$J$7:$J$56,$U$8,$H$7:$H$56,$S$6)</f>
        <v>0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"/>
      <c r="X75" s="2"/>
      <c r="Y75" s="2"/>
      <c r="Z75" s="2"/>
    </row>
    <row r="76" spans="1:26" ht="15" hidden="1" customHeight="1">
      <c r="A76" s="6"/>
      <c r="B76" s="6"/>
      <c r="C76" s="10"/>
      <c r="D76" s="10"/>
      <c r="E76" s="10"/>
      <c r="F76" s="6"/>
      <c r="G76" s="6"/>
      <c r="H76" s="6"/>
      <c r="I76" s="6"/>
      <c r="J76" s="7" t="s">
        <v>182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2"/>
      <c r="X76" s="2"/>
      <c r="Y76" s="2"/>
      <c r="Z76" s="2"/>
    </row>
    <row r="77" spans="1:26" ht="15" hidden="1" customHeight="1">
      <c r="A77" s="6"/>
      <c r="B77" s="6"/>
      <c r="C77" s="10"/>
      <c r="D77" s="10"/>
      <c r="E77" s="10"/>
      <c r="F77" s="6"/>
      <c r="G77" s="6"/>
      <c r="H77" s="6"/>
      <c r="I77" s="6"/>
      <c r="J77" s="7">
        <f>COUNTIFS($I$7:$I$56,$T$7,$J$7:$J$56,$U$9,$H$7:$H$56,$S$6)</f>
        <v>0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"/>
      <c r="X77" s="2"/>
      <c r="Y77" s="2"/>
      <c r="Z77" s="2"/>
    </row>
    <row r="78" spans="1:26" ht="15" hidden="1" customHeight="1">
      <c r="A78" s="6"/>
      <c r="B78" s="6"/>
      <c r="C78" s="10"/>
      <c r="D78" s="10"/>
      <c r="E78" s="10"/>
      <c r="F78" s="6"/>
      <c r="G78" s="6"/>
      <c r="H78" s="6"/>
      <c r="I78" s="6"/>
      <c r="J78" s="7" t="s">
        <v>183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2"/>
      <c r="X78" s="2"/>
      <c r="Y78" s="2"/>
      <c r="Z78" s="2"/>
    </row>
    <row r="79" spans="1:26" ht="15" hidden="1" customHeight="1">
      <c r="A79" s="6"/>
      <c r="B79" s="6"/>
      <c r="C79" s="10"/>
      <c r="D79" s="10"/>
      <c r="E79" s="10"/>
      <c r="F79" s="6"/>
      <c r="G79" s="6"/>
      <c r="H79" s="6"/>
      <c r="I79" s="6"/>
      <c r="J79" s="7">
        <f>COUNTIFS($I$7:$I$56,$T$7,$J$7:$J$56,$U$10,$H$7:$H$56,$S$6)</f>
        <v>0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2"/>
      <c r="X79" s="2"/>
      <c r="Y79" s="2"/>
      <c r="Z79" s="2"/>
    </row>
    <row r="80" spans="1:26" ht="15" customHeight="1">
      <c r="A80" s="6"/>
      <c r="B80" s="6"/>
      <c r="C80" s="10"/>
      <c r="D80" s="10"/>
      <c r="E80" s="10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2"/>
      <c r="X80" s="2"/>
      <c r="Y80" s="2"/>
      <c r="Z80" s="2"/>
    </row>
    <row r="81" spans="1:26" ht="15" customHeight="1">
      <c r="A81" s="6"/>
      <c r="B81" s="6"/>
      <c r="C81" s="10"/>
      <c r="D81" s="10"/>
      <c r="E81" s="10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2"/>
      <c r="X81" s="2"/>
      <c r="Y81" s="2"/>
      <c r="Z81" s="2"/>
    </row>
    <row r="82" spans="1:26" ht="15" customHeight="1">
      <c r="A82" s="6"/>
      <c r="B82" s="6"/>
      <c r="C82" s="10"/>
      <c r="D82" s="10"/>
      <c r="E82" s="10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2"/>
      <c r="X82" s="2"/>
      <c r="Y82" s="2"/>
      <c r="Z82" s="2"/>
    </row>
    <row r="83" spans="1:26" ht="15" customHeight="1">
      <c r="A83" s="6"/>
      <c r="B83" s="6"/>
      <c r="C83" s="10"/>
      <c r="D83" s="10"/>
      <c r="E83" s="10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2"/>
      <c r="X83" s="2"/>
      <c r="Y83" s="2"/>
      <c r="Z83" s="2"/>
    </row>
    <row r="84" spans="1:26" ht="15" customHeight="1">
      <c r="A84" s="6"/>
      <c r="B84" s="6"/>
      <c r="C84" s="10"/>
      <c r="D84" s="10"/>
      <c r="E84" s="10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2"/>
      <c r="X84" s="2"/>
      <c r="Y84" s="2"/>
      <c r="Z84" s="2"/>
    </row>
    <row r="85" spans="1:26" ht="15" customHeight="1">
      <c r="A85" s="6"/>
      <c r="B85" s="6"/>
      <c r="C85" s="10"/>
      <c r="D85" s="10"/>
      <c r="E85" s="10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2"/>
      <c r="X85" s="2"/>
      <c r="Y85" s="2"/>
      <c r="Z85" s="2"/>
    </row>
    <row r="86" spans="1:26" ht="15" customHeight="1">
      <c r="A86" s="6"/>
      <c r="B86" s="6"/>
      <c r="C86" s="10"/>
      <c r="D86" s="10"/>
      <c r="E86" s="10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2"/>
      <c r="X86" s="2"/>
      <c r="Y86" s="2"/>
      <c r="Z86" s="2"/>
    </row>
    <row r="87" spans="1:26" ht="15" customHeight="1">
      <c r="A87" s="6"/>
      <c r="B87" s="6"/>
      <c r="C87" s="10"/>
      <c r="D87" s="10"/>
      <c r="E87" s="10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2"/>
      <c r="X87" s="2"/>
      <c r="Y87" s="2"/>
      <c r="Z87" s="2"/>
    </row>
    <row r="88" spans="1:26" ht="15" customHeight="1">
      <c r="A88" s="6"/>
      <c r="B88" s="6"/>
      <c r="C88" s="10"/>
      <c r="D88" s="10"/>
      <c r="E88" s="10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2"/>
      <c r="X88" s="2"/>
      <c r="Y88" s="2"/>
      <c r="Z88" s="2"/>
    </row>
    <row r="89" spans="1:26" ht="15" customHeight="1">
      <c r="A89" s="6"/>
      <c r="B89" s="6"/>
      <c r="C89" s="10"/>
      <c r="D89" s="10"/>
      <c r="E89" s="10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2"/>
      <c r="X89" s="2"/>
      <c r="Y89" s="2"/>
      <c r="Z89" s="2"/>
    </row>
    <row r="90" spans="1:26" ht="15" customHeight="1">
      <c r="A90" s="6"/>
      <c r="B90" s="6"/>
      <c r="C90" s="10"/>
      <c r="D90" s="10"/>
      <c r="E90" s="10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2"/>
      <c r="X90" s="2"/>
      <c r="Y90" s="2"/>
      <c r="Z90" s="2"/>
    </row>
    <row r="91" spans="1:26" ht="15" customHeight="1">
      <c r="A91" s="6"/>
      <c r="B91" s="6"/>
      <c r="C91" s="10"/>
      <c r="D91" s="10"/>
      <c r="E91" s="10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2"/>
      <c r="X91" s="2"/>
      <c r="Y91" s="2"/>
      <c r="Z91" s="2"/>
    </row>
    <row r="92" spans="1:26" ht="15" customHeight="1">
      <c r="A92" s="6"/>
      <c r="B92" s="6"/>
      <c r="C92" s="10"/>
      <c r="D92" s="10"/>
      <c r="E92" s="10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2"/>
      <c r="X92" s="2"/>
      <c r="Y92" s="2"/>
      <c r="Z92" s="2"/>
    </row>
    <row r="93" spans="1:26" ht="15" customHeight="1">
      <c r="A93" s="6"/>
      <c r="B93" s="6"/>
      <c r="C93" s="10"/>
      <c r="D93" s="10"/>
      <c r="E93" s="10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2"/>
      <c r="X93" s="2"/>
      <c r="Y93" s="2"/>
      <c r="Z93" s="2"/>
    </row>
    <row r="94" spans="1:26" ht="15" customHeight="1">
      <c r="A94" s="6"/>
      <c r="B94" s="6"/>
      <c r="C94" s="10"/>
      <c r="D94" s="10"/>
      <c r="E94" s="10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2"/>
      <c r="X94" s="2"/>
      <c r="Y94" s="2"/>
      <c r="Z94" s="2"/>
    </row>
    <row r="95" spans="1:26" ht="15" customHeight="1">
      <c r="A95" s="6"/>
      <c r="B95" s="6"/>
      <c r="C95" s="10"/>
      <c r="D95" s="10"/>
      <c r="E95" s="10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2"/>
      <c r="X95" s="2"/>
      <c r="Y95" s="2"/>
      <c r="Z95" s="2"/>
    </row>
    <row r="96" spans="1:26" ht="15" customHeight="1">
      <c r="A96" s="6"/>
      <c r="B96" s="6"/>
      <c r="C96" s="10"/>
      <c r="D96" s="10"/>
      <c r="E96" s="10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2"/>
      <c r="X96" s="2"/>
      <c r="Y96" s="2"/>
      <c r="Z96" s="2"/>
    </row>
    <row r="97" spans="1:26" ht="15" customHeight="1">
      <c r="A97" s="6"/>
      <c r="B97" s="6"/>
      <c r="C97" s="10"/>
      <c r="D97" s="10"/>
      <c r="E97" s="10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2"/>
      <c r="X97" s="2"/>
      <c r="Y97" s="2"/>
      <c r="Z97" s="2"/>
    </row>
    <row r="98" spans="1:26" ht="15" customHeight="1">
      <c r="A98" s="6"/>
      <c r="B98" s="6"/>
      <c r="C98" s="10"/>
      <c r="D98" s="10"/>
      <c r="E98" s="10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2"/>
      <c r="X98" s="2"/>
      <c r="Y98" s="2"/>
      <c r="Z98" s="2"/>
    </row>
    <row r="99" spans="1:26" ht="15" customHeight="1">
      <c r="A99" s="6"/>
      <c r="B99" s="6"/>
      <c r="C99" s="10"/>
      <c r="D99" s="10"/>
      <c r="E99" s="10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2"/>
      <c r="X99" s="2"/>
      <c r="Y99" s="2"/>
      <c r="Z99" s="2"/>
    </row>
    <row r="100" spans="1:26" ht="15" customHeight="1">
      <c r="A100" s="6"/>
      <c r="B100" s="6"/>
      <c r="C100" s="10"/>
      <c r="D100" s="10"/>
      <c r="E100" s="10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2"/>
      <c r="X100" s="2"/>
      <c r="Y100" s="2"/>
      <c r="Z100" s="2"/>
    </row>
    <row r="101" spans="1:26" ht="15" customHeight="1">
      <c r="A101" s="6"/>
      <c r="B101" s="6"/>
      <c r="C101" s="10"/>
      <c r="D101" s="10"/>
      <c r="E101" s="10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2"/>
      <c r="X101" s="2"/>
      <c r="Y101" s="2"/>
      <c r="Z101" s="2"/>
    </row>
    <row r="102" spans="1:26" ht="15" customHeight="1">
      <c r="A102" s="6"/>
      <c r="B102" s="6"/>
      <c r="C102" s="10"/>
      <c r="D102" s="10"/>
      <c r="E102" s="10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2"/>
      <c r="X102" s="2"/>
      <c r="Y102" s="2"/>
      <c r="Z102" s="2"/>
    </row>
    <row r="103" spans="1:26" ht="15" customHeight="1">
      <c r="A103" s="6"/>
      <c r="B103" s="6"/>
      <c r="C103" s="10"/>
      <c r="D103" s="10"/>
      <c r="E103" s="10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2"/>
      <c r="X103" s="2"/>
      <c r="Y103" s="2"/>
      <c r="Z103" s="2"/>
    </row>
    <row r="104" spans="1:26" ht="15" customHeight="1">
      <c r="A104" s="6"/>
      <c r="B104" s="6"/>
      <c r="C104" s="10"/>
      <c r="D104" s="10"/>
      <c r="E104" s="10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2"/>
      <c r="X104" s="2"/>
      <c r="Y104" s="2"/>
      <c r="Z104" s="2"/>
    </row>
    <row r="105" spans="1:26" ht="15" customHeight="1">
      <c r="A105" s="6"/>
      <c r="B105" s="6"/>
      <c r="C105" s="10"/>
      <c r="D105" s="10"/>
      <c r="E105" s="10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2"/>
      <c r="X105" s="2"/>
      <c r="Y105" s="2"/>
      <c r="Z105" s="2"/>
    </row>
    <row r="106" spans="1:26" ht="15" customHeight="1">
      <c r="A106" s="6"/>
      <c r="B106" s="6"/>
      <c r="C106" s="10"/>
      <c r="D106" s="10"/>
      <c r="E106" s="10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2"/>
      <c r="X106" s="2"/>
      <c r="Y106" s="2"/>
      <c r="Z106" s="2"/>
    </row>
    <row r="107" spans="1:26" ht="15" customHeight="1">
      <c r="A107" s="6"/>
      <c r="B107" s="6"/>
      <c r="C107" s="10"/>
      <c r="D107" s="10"/>
      <c r="E107" s="10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2"/>
      <c r="X107" s="2"/>
      <c r="Y107" s="2"/>
      <c r="Z107" s="2"/>
    </row>
    <row r="108" spans="1:26" ht="15" customHeight="1">
      <c r="A108" s="6"/>
      <c r="B108" s="6"/>
      <c r="C108" s="10"/>
      <c r="D108" s="10"/>
      <c r="E108" s="10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2"/>
      <c r="X108" s="2"/>
      <c r="Y108" s="2"/>
      <c r="Z108" s="2"/>
    </row>
    <row r="109" spans="1:26" ht="15" customHeight="1">
      <c r="A109" s="6"/>
      <c r="B109" s="6"/>
      <c r="C109" s="10"/>
      <c r="D109" s="10"/>
      <c r="E109" s="10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2"/>
      <c r="X109" s="2"/>
      <c r="Y109" s="2"/>
      <c r="Z109" s="2"/>
    </row>
    <row r="110" spans="1:26" ht="15" customHeight="1">
      <c r="A110" s="6"/>
      <c r="B110" s="6"/>
      <c r="C110" s="10"/>
      <c r="D110" s="10"/>
      <c r="E110" s="10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2"/>
      <c r="X110" s="2"/>
      <c r="Y110" s="2"/>
      <c r="Z110" s="2"/>
    </row>
    <row r="111" spans="1:26" ht="15" customHeight="1">
      <c r="A111" s="6"/>
      <c r="B111" s="6"/>
      <c r="C111" s="10"/>
      <c r="D111" s="10"/>
      <c r="E111" s="10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2"/>
      <c r="X111" s="2"/>
      <c r="Y111" s="2"/>
      <c r="Z111" s="2"/>
    </row>
    <row r="112" spans="1:26" ht="15" customHeight="1">
      <c r="A112" s="6"/>
      <c r="B112" s="6"/>
      <c r="C112" s="10"/>
      <c r="D112" s="10"/>
      <c r="E112" s="10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2"/>
      <c r="X112" s="2"/>
      <c r="Y112" s="2"/>
      <c r="Z112" s="2"/>
    </row>
    <row r="113" spans="1:26" ht="15" customHeight="1">
      <c r="A113" s="6"/>
      <c r="B113" s="6"/>
      <c r="C113" s="10"/>
      <c r="D113" s="10"/>
      <c r="E113" s="10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2"/>
      <c r="X113" s="2"/>
      <c r="Y113" s="2"/>
      <c r="Z113" s="2"/>
    </row>
    <row r="114" spans="1:26" ht="15" customHeight="1">
      <c r="A114" s="6"/>
      <c r="B114" s="6"/>
      <c r="C114" s="10"/>
      <c r="D114" s="10"/>
      <c r="E114" s="10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2"/>
      <c r="X114" s="2"/>
      <c r="Y114" s="2"/>
      <c r="Z114" s="2"/>
    </row>
    <row r="115" spans="1:26" ht="15" customHeight="1">
      <c r="A115" s="6"/>
      <c r="B115" s="6"/>
      <c r="C115" s="10"/>
      <c r="D115" s="10"/>
      <c r="E115" s="10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2"/>
      <c r="X115" s="2"/>
      <c r="Y115" s="2"/>
      <c r="Z115" s="2"/>
    </row>
    <row r="116" spans="1:26" ht="15" customHeight="1">
      <c r="A116" s="6"/>
      <c r="B116" s="6"/>
      <c r="C116" s="10"/>
      <c r="D116" s="10"/>
      <c r="E116" s="10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2"/>
      <c r="X116" s="2"/>
      <c r="Y116" s="2"/>
      <c r="Z116" s="2"/>
    </row>
    <row r="117" spans="1:26" ht="15" customHeight="1">
      <c r="A117" s="6"/>
      <c r="B117" s="6"/>
      <c r="C117" s="10"/>
      <c r="D117" s="10"/>
      <c r="E117" s="10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2"/>
      <c r="X117" s="2"/>
      <c r="Y117" s="2"/>
      <c r="Z117" s="2"/>
    </row>
    <row r="118" spans="1:26" ht="15" customHeight="1">
      <c r="A118" s="6"/>
      <c r="B118" s="6"/>
      <c r="C118" s="10"/>
      <c r="D118" s="10"/>
      <c r="E118" s="10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2"/>
      <c r="X118" s="2"/>
      <c r="Y118" s="2"/>
      <c r="Z118" s="2"/>
    </row>
    <row r="119" spans="1:26" ht="15" customHeight="1">
      <c r="A119" s="6"/>
      <c r="B119" s="6"/>
      <c r="C119" s="10"/>
      <c r="D119" s="10"/>
      <c r="E119" s="10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2"/>
      <c r="X119" s="2"/>
      <c r="Y119" s="2"/>
      <c r="Z119" s="2"/>
    </row>
    <row r="120" spans="1:26" ht="15" customHeight="1">
      <c r="A120" s="6"/>
      <c r="B120" s="6"/>
      <c r="C120" s="10"/>
      <c r="D120" s="10"/>
      <c r="E120" s="10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2"/>
      <c r="X120" s="2"/>
      <c r="Y120" s="2"/>
      <c r="Z120" s="2"/>
    </row>
    <row r="121" spans="1:26" ht="15" customHeight="1">
      <c r="A121" s="6"/>
      <c r="B121" s="6"/>
      <c r="C121" s="10"/>
      <c r="D121" s="10"/>
      <c r="E121" s="10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2"/>
      <c r="X121" s="2"/>
      <c r="Y121" s="2"/>
      <c r="Z121" s="2"/>
    </row>
    <row r="122" spans="1:26" ht="15" customHeight="1">
      <c r="A122" s="6"/>
      <c r="B122" s="6"/>
      <c r="C122" s="10"/>
      <c r="D122" s="10"/>
      <c r="E122" s="10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2"/>
      <c r="X122" s="2"/>
      <c r="Y122" s="2"/>
      <c r="Z122" s="2"/>
    </row>
    <row r="123" spans="1:26" ht="15" customHeight="1">
      <c r="A123" s="6"/>
      <c r="B123" s="6"/>
      <c r="C123" s="10"/>
      <c r="D123" s="10"/>
      <c r="E123" s="10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2"/>
      <c r="X123" s="2"/>
      <c r="Y123" s="2"/>
      <c r="Z123" s="2"/>
    </row>
    <row r="124" spans="1:26" ht="15" customHeight="1">
      <c r="A124" s="6"/>
      <c r="B124" s="6"/>
      <c r="C124" s="10"/>
      <c r="D124" s="10"/>
      <c r="E124" s="10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2"/>
      <c r="X124" s="2"/>
      <c r="Y124" s="2"/>
      <c r="Z124" s="2"/>
    </row>
    <row r="125" spans="1:26" ht="15" customHeight="1">
      <c r="A125" s="6"/>
      <c r="B125" s="6"/>
      <c r="C125" s="10"/>
      <c r="D125" s="10"/>
      <c r="E125" s="10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2"/>
      <c r="X125" s="2"/>
      <c r="Y125" s="2"/>
      <c r="Z125" s="2"/>
    </row>
    <row r="126" spans="1:26" ht="15" customHeight="1">
      <c r="A126" s="6"/>
      <c r="B126" s="6"/>
      <c r="C126" s="10"/>
      <c r="D126" s="10"/>
      <c r="E126" s="10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2"/>
      <c r="X126" s="2"/>
      <c r="Y126" s="2"/>
      <c r="Z126" s="2"/>
    </row>
    <row r="127" spans="1:26" ht="15" customHeight="1">
      <c r="A127" s="6"/>
      <c r="B127" s="6"/>
      <c r="C127" s="10"/>
      <c r="D127" s="10"/>
      <c r="E127" s="10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2"/>
      <c r="X127" s="2"/>
      <c r="Y127" s="2"/>
      <c r="Z127" s="2"/>
    </row>
    <row r="128" spans="1:26" ht="15" customHeight="1">
      <c r="A128" s="6"/>
      <c r="B128" s="6"/>
      <c r="C128" s="10"/>
      <c r="D128" s="10"/>
      <c r="E128" s="10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2"/>
      <c r="X128" s="2"/>
      <c r="Y128" s="2"/>
      <c r="Z128" s="2"/>
    </row>
    <row r="129" spans="1:26" ht="15" customHeight="1">
      <c r="A129" s="6"/>
      <c r="B129" s="6"/>
      <c r="C129" s="10"/>
      <c r="D129" s="10"/>
      <c r="E129" s="10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2"/>
      <c r="X129" s="2"/>
      <c r="Y129" s="2"/>
      <c r="Z129" s="2"/>
    </row>
    <row r="130" spans="1:26" ht="15" customHeight="1">
      <c r="A130" s="6"/>
      <c r="B130" s="6"/>
      <c r="C130" s="10"/>
      <c r="D130" s="10"/>
      <c r="E130" s="10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2"/>
      <c r="X130" s="2"/>
      <c r="Y130" s="2"/>
      <c r="Z130" s="2"/>
    </row>
    <row r="131" spans="1:26" ht="15" customHeight="1">
      <c r="A131" s="6"/>
      <c r="B131" s="6"/>
      <c r="C131" s="10"/>
      <c r="D131" s="10"/>
      <c r="E131" s="10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2"/>
      <c r="X131" s="2"/>
      <c r="Y131" s="2"/>
      <c r="Z131" s="2"/>
    </row>
    <row r="132" spans="1:26" ht="15" customHeight="1">
      <c r="A132" s="6"/>
      <c r="B132" s="6"/>
      <c r="C132" s="10"/>
      <c r="D132" s="10"/>
      <c r="E132" s="10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2"/>
      <c r="X132" s="2"/>
      <c r="Y132" s="2"/>
      <c r="Z132" s="2"/>
    </row>
    <row r="133" spans="1:26" ht="15" customHeight="1">
      <c r="A133" s="6"/>
      <c r="B133" s="6"/>
      <c r="C133" s="10"/>
      <c r="D133" s="10"/>
      <c r="E133" s="10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2"/>
      <c r="X133" s="2"/>
      <c r="Y133" s="2"/>
      <c r="Z133" s="2"/>
    </row>
    <row r="134" spans="1:26" ht="15" customHeight="1">
      <c r="A134" s="6"/>
      <c r="B134" s="6"/>
      <c r="C134" s="10"/>
      <c r="D134" s="10"/>
      <c r="E134" s="10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2"/>
      <c r="X134" s="2"/>
      <c r="Y134" s="2"/>
      <c r="Z134" s="2"/>
    </row>
    <row r="135" spans="1:26" ht="15" customHeight="1">
      <c r="A135" s="6"/>
      <c r="B135" s="6"/>
      <c r="C135" s="10"/>
      <c r="D135" s="10"/>
      <c r="E135" s="10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2"/>
      <c r="X135" s="2"/>
      <c r="Y135" s="2"/>
      <c r="Z135" s="2"/>
    </row>
    <row r="136" spans="1:26" ht="15" customHeight="1">
      <c r="A136" s="6"/>
      <c r="B136" s="6"/>
      <c r="C136" s="10"/>
      <c r="D136" s="10"/>
      <c r="E136" s="10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2"/>
      <c r="X136" s="2"/>
      <c r="Y136" s="2"/>
      <c r="Z136" s="2"/>
    </row>
    <row r="137" spans="1:26" ht="15" customHeight="1">
      <c r="A137" s="6"/>
      <c r="B137" s="6"/>
      <c r="C137" s="10"/>
      <c r="D137" s="10"/>
      <c r="E137" s="10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2"/>
      <c r="X137" s="2"/>
      <c r="Y137" s="2"/>
      <c r="Z137" s="2"/>
    </row>
    <row r="138" spans="1:26" ht="15" customHeight="1">
      <c r="A138" s="6"/>
      <c r="B138" s="6"/>
      <c r="C138" s="10"/>
      <c r="D138" s="10"/>
      <c r="E138" s="10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2"/>
      <c r="X138" s="2"/>
      <c r="Y138" s="2"/>
      <c r="Z138" s="2"/>
    </row>
    <row r="139" spans="1:26" ht="15" customHeight="1">
      <c r="A139" s="6"/>
      <c r="B139" s="6"/>
      <c r="C139" s="10"/>
      <c r="D139" s="10"/>
      <c r="E139" s="10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2"/>
      <c r="X139" s="2"/>
      <c r="Y139" s="2"/>
      <c r="Z139" s="2"/>
    </row>
    <row r="140" spans="1:26" ht="15" customHeight="1">
      <c r="A140" s="6"/>
      <c r="B140" s="6"/>
      <c r="C140" s="10"/>
      <c r="D140" s="10"/>
      <c r="E140" s="10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2"/>
      <c r="X140" s="2"/>
      <c r="Y140" s="2"/>
      <c r="Z140" s="2"/>
    </row>
    <row r="141" spans="1:26" ht="15" customHeight="1">
      <c r="A141" s="6"/>
      <c r="B141" s="6"/>
      <c r="C141" s="10"/>
      <c r="D141" s="10"/>
      <c r="E141" s="10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2"/>
      <c r="X141" s="2"/>
      <c r="Y141" s="2"/>
      <c r="Z141" s="2"/>
    </row>
    <row r="142" spans="1:26" ht="15" customHeight="1">
      <c r="A142" s="6"/>
      <c r="B142" s="6"/>
      <c r="C142" s="10"/>
      <c r="D142" s="10"/>
      <c r="E142" s="10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2"/>
      <c r="X142" s="2"/>
      <c r="Y142" s="2"/>
      <c r="Z142" s="2"/>
    </row>
    <row r="143" spans="1:26" ht="15" customHeight="1">
      <c r="A143" s="6"/>
      <c r="B143" s="6"/>
      <c r="C143" s="10"/>
      <c r="D143" s="10"/>
      <c r="E143" s="10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2"/>
      <c r="X143" s="2"/>
      <c r="Y143" s="2"/>
      <c r="Z143" s="2"/>
    </row>
    <row r="144" spans="1:26" ht="15" customHeight="1">
      <c r="A144" s="6"/>
      <c r="B144" s="6"/>
      <c r="C144" s="10"/>
      <c r="D144" s="10"/>
      <c r="E144" s="10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2"/>
      <c r="X144" s="2"/>
      <c r="Y144" s="2"/>
      <c r="Z144" s="2"/>
    </row>
    <row r="145" spans="1:26" ht="15" customHeight="1">
      <c r="A145" s="6"/>
      <c r="B145" s="6"/>
      <c r="C145" s="10"/>
      <c r="D145" s="10"/>
      <c r="E145" s="10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2"/>
      <c r="X145" s="2"/>
      <c r="Y145" s="2"/>
      <c r="Z145" s="2"/>
    </row>
    <row r="146" spans="1:26" ht="15" customHeight="1">
      <c r="A146" s="6"/>
      <c r="B146" s="6"/>
      <c r="C146" s="10"/>
      <c r="D146" s="10"/>
      <c r="E146" s="10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2"/>
      <c r="X146" s="2"/>
      <c r="Y146" s="2"/>
      <c r="Z146" s="2"/>
    </row>
    <row r="147" spans="1:26" ht="15" customHeight="1">
      <c r="A147" s="6"/>
      <c r="B147" s="6"/>
      <c r="C147" s="10"/>
      <c r="D147" s="10"/>
      <c r="E147" s="10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2"/>
      <c r="X147" s="2"/>
      <c r="Y147" s="2"/>
      <c r="Z147" s="2"/>
    </row>
    <row r="148" spans="1:26" ht="15" customHeight="1">
      <c r="A148" s="6"/>
      <c r="B148" s="6"/>
      <c r="C148" s="10"/>
      <c r="D148" s="10"/>
      <c r="E148" s="10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2"/>
      <c r="X148" s="2"/>
      <c r="Y148" s="2"/>
      <c r="Z148" s="2"/>
    </row>
    <row r="149" spans="1:26" ht="15" customHeight="1">
      <c r="A149" s="6"/>
      <c r="B149" s="6"/>
      <c r="C149" s="10"/>
      <c r="D149" s="10"/>
      <c r="E149" s="10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2"/>
      <c r="X149" s="2"/>
      <c r="Y149" s="2"/>
      <c r="Z149" s="2"/>
    </row>
    <row r="150" spans="1:26" ht="15" customHeight="1">
      <c r="A150" s="6"/>
      <c r="B150" s="6"/>
      <c r="C150" s="10"/>
      <c r="D150" s="10"/>
      <c r="E150" s="10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2"/>
      <c r="X150" s="2"/>
      <c r="Y150" s="2"/>
      <c r="Z150" s="2"/>
    </row>
    <row r="151" spans="1:26" ht="15" customHeight="1">
      <c r="A151" s="6"/>
      <c r="B151" s="6"/>
      <c r="C151" s="10"/>
      <c r="D151" s="10"/>
      <c r="E151" s="10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2"/>
      <c r="X151" s="2"/>
      <c r="Y151" s="2"/>
      <c r="Z151" s="2"/>
    </row>
    <row r="152" spans="1:26" ht="15" customHeight="1">
      <c r="A152" s="6"/>
      <c r="B152" s="6"/>
      <c r="C152" s="10"/>
      <c r="D152" s="10"/>
      <c r="E152" s="10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2"/>
      <c r="X152" s="2"/>
      <c r="Y152" s="2"/>
      <c r="Z152" s="2"/>
    </row>
    <row r="153" spans="1:26" ht="15" customHeight="1">
      <c r="A153" s="6"/>
      <c r="B153" s="6"/>
      <c r="C153" s="10"/>
      <c r="D153" s="10"/>
      <c r="E153" s="10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2"/>
      <c r="X153" s="2"/>
      <c r="Y153" s="2"/>
      <c r="Z153" s="2"/>
    </row>
    <row r="154" spans="1:26" ht="15" customHeight="1">
      <c r="A154" s="6"/>
      <c r="B154" s="6"/>
      <c r="C154" s="10"/>
      <c r="D154" s="10"/>
      <c r="E154" s="10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2"/>
      <c r="X154" s="2"/>
      <c r="Y154" s="2"/>
      <c r="Z154" s="2"/>
    </row>
    <row r="155" spans="1:26" ht="15" customHeight="1">
      <c r="A155" s="6"/>
      <c r="B155" s="6"/>
      <c r="C155" s="10"/>
      <c r="D155" s="10"/>
      <c r="E155" s="10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2"/>
      <c r="X155" s="2"/>
      <c r="Y155" s="2"/>
      <c r="Z155" s="2"/>
    </row>
    <row r="156" spans="1:26" ht="15" customHeight="1">
      <c r="A156" s="6"/>
      <c r="B156" s="6"/>
      <c r="C156" s="10"/>
      <c r="D156" s="10"/>
      <c r="E156" s="10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2"/>
      <c r="X156" s="2"/>
      <c r="Y156" s="2"/>
      <c r="Z156" s="2"/>
    </row>
    <row r="157" spans="1:26" ht="15" customHeight="1">
      <c r="A157" s="6"/>
      <c r="B157" s="6"/>
      <c r="C157" s="10"/>
      <c r="D157" s="10"/>
      <c r="E157" s="10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2"/>
      <c r="X157" s="2"/>
      <c r="Y157" s="2"/>
      <c r="Z157" s="2"/>
    </row>
    <row r="158" spans="1:26" ht="15" customHeight="1">
      <c r="A158" s="6"/>
      <c r="B158" s="6"/>
      <c r="C158" s="10"/>
      <c r="D158" s="10"/>
      <c r="E158" s="10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2"/>
      <c r="X158" s="2"/>
      <c r="Y158" s="2"/>
      <c r="Z158" s="2"/>
    </row>
    <row r="159" spans="1:26" ht="15" customHeight="1">
      <c r="A159" s="6"/>
      <c r="B159" s="6"/>
      <c r="C159" s="10"/>
      <c r="D159" s="10"/>
      <c r="E159" s="10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2"/>
      <c r="X159" s="2"/>
      <c r="Y159" s="2"/>
      <c r="Z159" s="2"/>
    </row>
    <row r="160" spans="1:26" ht="15" customHeight="1">
      <c r="A160" s="6"/>
      <c r="B160" s="6"/>
      <c r="C160" s="10"/>
      <c r="D160" s="10"/>
      <c r="E160" s="10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2"/>
      <c r="X160" s="2"/>
      <c r="Y160" s="2"/>
      <c r="Z160" s="2"/>
    </row>
    <row r="161" spans="1:26" ht="15" customHeight="1">
      <c r="A161" s="6"/>
      <c r="B161" s="6"/>
      <c r="C161" s="10"/>
      <c r="D161" s="10"/>
      <c r="E161" s="10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2"/>
      <c r="X161" s="2"/>
      <c r="Y161" s="2"/>
      <c r="Z161" s="2"/>
    </row>
    <row r="162" spans="1:26" ht="15" customHeight="1">
      <c r="A162" s="6"/>
      <c r="B162" s="6"/>
      <c r="C162" s="10"/>
      <c r="D162" s="10"/>
      <c r="E162" s="10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2"/>
      <c r="X162" s="2"/>
      <c r="Y162" s="2"/>
      <c r="Z162" s="2"/>
    </row>
    <row r="163" spans="1:26" ht="15" customHeight="1">
      <c r="A163" s="6"/>
      <c r="B163" s="6"/>
      <c r="C163" s="10"/>
      <c r="D163" s="10"/>
      <c r="E163" s="10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2"/>
      <c r="X163" s="2"/>
      <c r="Y163" s="2"/>
      <c r="Z163" s="2"/>
    </row>
    <row r="164" spans="1:26" ht="15" customHeight="1">
      <c r="A164" s="6"/>
      <c r="B164" s="6"/>
      <c r="C164" s="10"/>
      <c r="D164" s="10"/>
      <c r="E164" s="10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2"/>
      <c r="X164" s="2"/>
      <c r="Y164" s="2"/>
      <c r="Z164" s="2"/>
    </row>
    <row r="165" spans="1:26" ht="15" customHeight="1">
      <c r="A165" s="6"/>
      <c r="B165" s="6"/>
      <c r="C165" s="10"/>
      <c r="D165" s="10"/>
      <c r="E165" s="10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2"/>
      <c r="X165" s="2"/>
      <c r="Y165" s="2"/>
      <c r="Z165" s="2"/>
    </row>
    <row r="166" spans="1:26" ht="15" customHeight="1">
      <c r="A166" s="6"/>
      <c r="B166" s="6"/>
      <c r="C166" s="10"/>
      <c r="D166" s="10"/>
      <c r="E166" s="10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2"/>
      <c r="X166" s="2"/>
      <c r="Y166" s="2"/>
      <c r="Z166" s="2"/>
    </row>
    <row r="167" spans="1:26" ht="15" customHeight="1">
      <c r="A167" s="6"/>
      <c r="B167" s="6"/>
      <c r="C167" s="10"/>
      <c r="D167" s="10"/>
      <c r="E167" s="10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2"/>
      <c r="X167" s="2"/>
      <c r="Y167" s="2"/>
      <c r="Z167" s="2"/>
    </row>
    <row r="168" spans="1:26" ht="15" customHeight="1">
      <c r="A168" s="6"/>
      <c r="B168" s="6"/>
      <c r="C168" s="10"/>
      <c r="D168" s="10"/>
      <c r="E168" s="10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2"/>
      <c r="X168" s="2"/>
      <c r="Y168" s="2"/>
      <c r="Z168" s="2"/>
    </row>
    <row r="169" spans="1:26" ht="15" customHeight="1">
      <c r="A169" s="6"/>
      <c r="B169" s="6"/>
      <c r="C169" s="10"/>
      <c r="D169" s="10"/>
      <c r="E169" s="10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2"/>
      <c r="X169" s="2"/>
      <c r="Y169" s="2"/>
      <c r="Z169" s="2"/>
    </row>
    <row r="170" spans="1:26" ht="15" customHeight="1">
      <c r="A170" s="6"/>
      <c r="B170" s="6"/>
      <c r="C170" s="10"/>
      <c r="D170" s="10"/>
      <c r="E170" s="10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2"/>
      <c r="X170" s="2"/>
      <c r="Y170" s="2"/>
      <c r="Z170" s="2"/>
    </row>
    <row r="171" spans="1:26" ht="15" customHeight="1">
      <c r="A171" s="6"/>
      <c r="B171" s="6"/>
      <c r="C171" s="10"/>
      <c r="D171" s="10"/>
      <c r="E171" s="10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2"/>
      <c r="X171" s="2"/>
      <c r="Y171" s="2"/>
      <c r="Z171" s="2"/>
    </row>
    <row r="172" spans="1:26" ht="15" customHeight="1">
      <c r="A172" s="6"/>
      <c r="B172" s="6"/>
      <c r="C172" s="10"/>
      <c r="D172" s="10"/>
      <c r="E172" s="10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2"/>
      <c r="X172" s="2"/>
      <c r="Y172" s="2"/>
      <c r="Z172" s="2"/>
    </row>
    <row r="173" spans="1:26" ht="15" customHeight="1">
      <c r="A173" s="6"/>
      <c r="B173" s="6"/>
      <c r="C173" s="10"/>
      <c r="D173" s="10"/>
      <c r="E173" s="10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2"/>
      <c r="X173" s="2"/>
      <c r="Y173" s="2"/>
      <c r="Z173" s="2"/>
    </row>
    <row r="174" spans="1:26" ht="15" customHeight="1">
      <c r="A174" s="6"/>
      <c r="B174" s="6"/>
      <c r="C174" s="10"/>
      <c r="D174" s="10"/>
      <c r="E174" s="10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2"/>
      <c r="X174" s="2"/>
      <c r="Y174" s="2"/>
      <c r="Z174" s="2"/>
    </row>
    <row r="175" spans="1:26" ht="15" customHeight="1">
      <c r="A175" s="6"/>
      <c r="B175" s="6"/>
      <c r="C175" s="10"/>
      <c r="D175" s="10"/>
      <c r="E175" s="10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2"/>
      <c r="X175" s="2"/>
      <c r="Y175" s="2"/>
      <c r="Z175" s="2"/>
    </row>
    <row r="176" spans="1:26" ht="15" customHeight="1">
      <c r="A176" s="6"/>
      <c r="B176" s="6"/>
      <c r="C176" s="10"/>
      <c r="D176" s="10"/>
      <c r="E176" s="10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2"/>
      <c r="X176" s="2"/>
      <c r="Y176" s="2"/>
      <c r="Z176" s="2"/>
    </row>
    <row r="177" spans="1:26" ht="15" customHeight="1">
      <c r="A177" s="6"/>
      <c r="B177" s="6"/>
      <c r="C177" s="10"/>
      <c r="D177" s="10"/>
      <c r="E177" s="10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2"/>
      <c r="X177" s="2"/>
      <c r="Y177" s="2"/>
      <c r="Z177" s="2"/>
    </row>
    <row r="178" spans="1:26" ht="15" customHeight="1">
      <c r="A178" s="6"/>
      <c r="B178" s="6"/>
      <c r="C178" s="10"/>
      <c r="D178" s="10"/>
      <c r="E178" s="10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2"/>
      <c r="X178" s="2"/>
      <c r="Y178" s="2"/>
      <c r="Z178" s="2"/>
    </row>
    <row r="179" spans="1:26" ht="15" customHeight="1">
      <c r="A179" s="6"/>
      <c r="B179" s="6"/>
      <c r="C179" s="10"/>
      <c r="D179" s="10"/>
      <c r="E179" s="10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2"/>
      <c r="X179" s="2"/>
      <c r="Y179" s="2"/>
      <c r="Z179" s="2"/>
    </row>
    <row r="180" spans="1:26" ht="15" customHeight="1">
      <c r="A180" s="6"/>
      <c r="B180" s="6"/>
      <c r="C180" s="10"/>
      <c r="D180" s="10"/>
      <c r="E180" s="10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2"/>
      <c r="X180" s="2"/>
      <c r="Y180" s="2"/>
      <c r="Z180" s="2"/>
    </row>
    <row r="181" spans="1:26" ht="15" customHeight="1">
      <c r="A181" s="6"/>
      <c r="B181" s="6"/>
      <c r="C181" s="10"/>
      <c r="D181" s="10"/>
      <c r="E181" s="10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2"/>
      <c r="X181" s="2"/>
      <c r="Y181" s="2"/>
      <c r="Z181" s="2"/>
    </row>
    <row r="182" spans="1:26" ht="15" customHeight="1">
      <c r="A182" s="6"/>
      <c r="B182" s="6"/>
      <c r="C182" s="10"/>
      <c r="D182" s="10"/>
      <c r="E182" s="10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2"/>
      <c r="X182" s="2"/>
      <c r="Y182" s="2"/>
      <c r="Z182" s="2"/>
    </row>
    <row r="183" spans="1:26" ht="15" customHeight="1">
      <c r="A183" s="6"/>
      <c r="B183" s="6"/>
      <c r="C183" s="10"/>
      <c r="D183" s="10"/>
      <c r="E183" s="10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2"/>
      <c r="X183" s="2"/>
      <c r="Y183" s="2"/>
      <c r="Z183" s="2"/>
    </row>
    <row r="184" spans="1:26" ht="15" customHeight="1">
      <c r="A184" s="6"/>
      <c r="B184" s="6"/>
      <c r="C184" s="10"/>
      <c r="D184" s="10"/>
      <c r="E184" s="10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2"/>
      <c r="X184" s="2"/>
      <c r="Y184" s="2"/>
      <c r="Z184" s="2"/>
    </row>
    <row r="185" spans="1:26" ht="15" customHeight="1">
      <c r="A185" s="6"/>
      <c r="B185" s="6"/>
      <c r="C185" s="10"/>
      <c r="D185" s="10"/>
      <c r="E185" s="10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2"/>
      <c r="X185" s="2"/>
      <c r="Y185" s="2"/>
      <c r="Z185" s="2"/>
    </row>
    <row r="186" spans="1:26" ht="15" customHeight="1">
      <c r="A186" s="6"/>
      <c r="B186" s="6"/>
      <c r="C186" s="10"/>
      <c r="D186" s="10"/>
      <c r="E186" s="10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2"/>
      <c r="X186" s="2"/>
      <c r="Y186" s="2"/>
      <c r="Z186" s="2"/>
    </row>
    <row r="187" spans="1:26" ht="15" customHeight="1">
      <c r="A187" s="6"/>
      <c r="B187" s="6"/>
      <c r="C187" s="10"/>
      <c r="D187" s="10"/>
      <c r="E187" s="10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2"/>
      <c r="X187" s="2"/>
      <c r="Y187" s="2"/>
      <c r="Z187" s="2"/>
    </row>
    <row r="188" spans="1:26" ht="15" customHeight="1">
      <c r="A188" s="6"/>
      <c r="B188" s="6"/>
      <c r="C188" s="10"/>
      <c r="D188" s="10"/>
      <c r="E188" s="10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2"/>
      <c r="X188" s="2"/>
      <c r="Y188" s="2"/>
      <c r="Z188" s="2"/>
    </row>
    <row r="189" spans="1:26" ht="15" customHeight="1">
      <c r="A189" s="6"/>
      <c r="B189" s="6"/>
      <c r="C189" s="10"/>
      <c r="D189" s="10"/>
      <c r="E189" s="10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2"/>
      <c r="X189" s="2"/>
      <c r="Y189" s="2"/>
      <c r="Z189" s="2"/>
    </row>
    <row r="190" spans="1:26" ht="15" customHeight="1">
      <c r="A190" s="6"/>
      <c r="B190" s="6"/>
      <c r="C190" s="10"/>
      <c r="D190" s="10"/>
      <c r="E190" s="10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2"/>
      <c r="X190" s="2"/>
      <c r="Y190" s="2"/>
      <c r="Z190" s="2"/>
    </row>
    <row r="191" spans="1:26" ht="15" customHeight="1">
      <c r="A191" s="6"/>
      <c r="B191" s="6"/>
      <c r="C191" s="10"/>
      <c r="D191" s="10"/>
      <c r="E191" s="10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2"/>
      <c r="X191" s="2"/>
      <c r="Y191" s="2"/>
      <c r="Z191" s="2"/>
    </row>
    <row r="192" spans="1:26" ht="15" customHeight="1">
      <c r="A192" s="6"/>
      <c r="B192" s="6"/>
      <c r="C192" s="10"/>
      <c r="D192" s="10"/>
      <c r="E192" s="10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2"/>
      <c r="X192" s="2"/>
      <c r="Y192" s="2"/>
      <c r="Z192" s="2"/>
    </row>
    <row r="193" spans="1:26" ht="15" customHeight="1">
      <c r="A193" s="6"/>
      <c r="B193" s="6"/>
      <c r="C193" s="10"/>
      <c r="D193" s="10"/>
      <c r="E193" s="10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2"/>
      <c r="X193" s="2"/>
      <c r="Y193" s="2"/>
      <c r="Z193" s="2"/>
    </row>
    <row r="194" spans="1:26" ht="15" customHeight="1">
      <c r="A194" s="6"/>
      <c r="B194" s="6"/>
      <c r="C194" s="10"/>
      <c r="D194" s="10"/>
      <c r="E194" s="10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2"/>
      <c r="X194" s="2"/>
      <c r="Y194" s="2"/>
      <c r="Z194" s="2"/>
    </row>
    <row r="195" spans="1:26" ht="15" customHeight="1">
      <c r="A195" s="6"/>
      <c r="B195" s="6"/>
      <c r="C195" s="10"/>
      <c r="D195" s="10"/>
      <c r="E195" s="10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2"/>
      <c r="X195" s="2"/>
      <c r="Y195" s="2"/>
      <c r="Z195" s="2"/>
    </row>
    <row r="196" spans="1:26" ht="15" customHeight="1">
      <c r="A196" s="6"/>
      <c r="B196" s="6"/>
      <c r="C196" s="10"/>
      <c r="D196" s="10"/>
      <c r="E196" s="10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2"/>
      <c r="X196" s="2"/>
      <c r="Y196" s="2"/>
      <c r="Z196" s="2"/>
    </row>
    <row r="197" spans="1:26" ht="15" customHeight="1">
      <c r="A197" s="6"/>
      <c r="B197" s="6"/>
      <c r="C197" s="10"/>
      <c r="D197" s="10"/>
      <c r="E197" s="10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2"/>
      <c r="X197" s="2"/>
      <c r="Y197" s="2"/>
      <c r="Z197" s="2"/>
    </row>
    <row r="198" spans="1:26" ht="15" customHeight="1">
      <c r="A198" s="6"/>
      <c r="B198" s="6"/>
      <c r="C198" s="10"/>
      <c r="D198" s="10"/>
      <c r="E198" s="10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2"/>
      <c r="X198" s="2"/>
      <c r="Y198" s="2"/>
      <c r="Z198" s="2"/>
    </row>
    <row r="199" spans="1:26" ht="15" customHeight="1">
      <c r="A199" s="6"/>
      <c r="B199" s="6"/>
      <c r="C199" s="10"/>
      <c r="D199" s="10"/>
      <c r="E199" s="10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2"/>
      <c r="X199" s="2"/>
      <c r="Y199" s="2"/>
      <c r="Z199" s="2"/>
    </row>
    <row r="200" spans="1:26" ht="15" customHeight="1">
      <c r="A200" s="6"/>
      <c r="B200" s="6"/>
      <c r="C200" s="10"/>
      <c r="D200" s="10"/>
      <c r="E200" s="10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2"/>
      <c r="X200" s="2"/>
      <c r="Y200" s="2"/>
      <c r="Z200" s="2"/>
    </row>
    <row r="201" spans="1:26" ht="15" customHeight="1">
      <c r="A201" s="6"/>
      <c r="B201" s="6"/>
      <c r="C201" s="10"/>
      <c r="D201" s="10"/>
      <c r="E201" s="10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2"/>
      <c r="X201" s="2"/>
      <c r="Y201" s="2"/>
      <c r="Z201" s="2"/>
    </row>
    <row r="202" spans="1:26" ht="15" customHeight="1">
      <c r="A202" s="6"/>
      <c r="B202" s="6"/>
      <c r="C202" s="10"/>
      <c r="D202" s="10"/>
      <c r="E202" s="10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2"/>
      <c r="X202" s="2"/>
      <c r="Y202" s="2"/>
      <c r="Z202" s="2"/>
    </row>
    <row r="203" spans="1:26" ht="15" customHeight="1">
      <c r="A203" s="6"/>
      <c r="B203" s="6"/>
      <c r="C203" s="10"/>
      <c r="D203" s="10"/>
      <c r="E203" s="10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2"/>
      <c r="X203" s="2"/>
      <c r="Y203" s="2"/>
      <c r="Z203" s="2"/>
    </row>
    <row r="204" spans="1:26" ht="15" customHeight="1">
      <c r="A204" s="6"/>
      <c r="B204" s="6"/>
      <c r="C204" s="10"/>
      <c r="D204" s="10"/>
      <c r="E204" s="10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2"/>
      <c r="X204" s="2"/>
      <c r="Y204" s="2"/>
      <c r="Z204" s="2"/>
    </row>
    <row r="205" spans="1:26" ht="15" customHeight="1">
      <c r="A205" s="6"/>
      <c r="B205" s="6"/>
      <c r="C205" s="10"/>
      <c r="D205" s="10"/>
      <c r="E205" s="10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2"/>
      <c r="X205" s="2"/>
      <c r="Y205" s="2"/>
      <c r="Z205" s="2"/>
    </row>
    <row r="206" spans="1:26" ht="15" customHeight="1">
      <c r="A206" s="6"/>
      <c r="B206" s="6"/>
      <c r="C206" s="10"/>
      <c r="D206" s="10"/>
      <c r="E206" s="10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2"/>
      <c r="X206" s="2"/>
      <c r="Y206" s="2"/>
      <c r="Z206" s="2"/>
    </row>
    <row r="207" spans="1:26" ht="15" customHeight="1">
      <c r="A207" s="6"/>
      <c r="B207" s="6"/>
      <c r="C207" s="10"/>
      <c r="D207" s="10"/>
      <c r="E207" s="10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2"/>
      <c r="X207" s="2"/>
      <c r="Y207" s="2"/>
      <c r="Z207" s="2"/>
    </row>
    <row r="208" spans="1:26" ht="15" customHeight="1">
      <c r="A208" s="6"/>
      <c r="B208" s="6"/>
      <c r="C208" s="10"/>
      <c r="D208" s="10"/>
      <c r="E208" s="10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2"/>
      <c r="X208" s="2"/>
      <c r="Y208" s="2"/>
      <c r="Z208" s="2"/>
    </row>
    <row r="209" spans="1:26" ht="15" customHeight="1">
      <c r="A209" s="6"/>
      <c r="B209" s="6"/>
      <c r="C209" s="10"/>
      <c r="D209" s="10"/>
      <c r="E209" s="10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2"/>
      <c r="X209" s="2"/>
      <c r="Y209" s="2"/>
      <c r="Z209" s="2"/>
    </row>
    <row r="210" spans="1:26" ht="15" customHeight="1">
      <c r="A210" s="6"/>
      <c r="B210" s="6"/>
      <c r="C210" s="10"/>
      <c r="D210" s="10"/>
      <c r="E210" s="10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2"/>
      <c r="X210" s="2"/>
      <c r="Y210" s="2"/>
      <c r="Z210" s="2"/>
    </row>
    <row r="211" spans="1:26" ht="15" customHeight="1">
      <c r="A211" s="6"/>
      <c r="B211" s="6"/>
      <c r="C211" s="10"/>
      <c r="D211" s="10"/>
      <c r="E211" s="10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2"/>
      <c r="X211" s="2"/>
      <c r="Y211" s="2"/>
      <c r="Z211" s="2"/>
    </row>
    <row r="212" spans="1:26" ht="15" customHeight="1">
      <c r="A212" s="6"/>
      <c r="B212" s="6"/>
      <c r="C212" s="10"/>
      <c r="D212" s="10"/>
      <c r="E212" s="10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2"/>
      <c r="X212" s="2"/>
      <c r="Y212" s="2"/>
      <c r="Z212" s="2"/>
    </row>
    <row r="213" spans="1:26" ht="15" customHeight="1">
      <c r="A213" s="6"/>
      <c r="B213" s="6"/>
      <c r="C213" s="10"/>
      <c r="D213" s="10"/>
      <c r="E213" s="10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2"/>
      <c r="X213" s="2"/>
      <c r="Y213" s="2"/>
      <c r="Z213" s="2"/>
    </row>
    <row r="214" spans="1:26" ht="15" customHeight="1">
      <c r="A214" s="6"/>
      <c r="B214" s="6"/>
      <c r="C214" s="10"/>
      <c r="D214" s="10"/>
      <c r="E214" s="10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2"/>
      <c r="X214" s="2"/>
      <c r="Y214" s="2"/>
      <c r="Z214" s="2"/>
    </row>
    <row r="215" spans="1:26" ht="15" customHeight="1">
      <c r="A215" s="6"/>
      <c r="B215" s="6"/>
      <c r="C215" s="10"/>
      <c r="D215" s="10"/>
      <c r="E215" s="10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2"/>
      <c r="X215" s="2"/>
      <c r="Y215" s="2"/>
      <c r="Z215" s="2"/>
    </row>
    <row r="216" spans="1:26" ht="15" customHeight="1">
      <c r="A216" s="6"/>
      <c r="B216" s="6"/>
      <c r="C216" s="10"/>
      <c r="D216" s="10"/>
      <c r="E216" s="10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2"/>
      <c r="X216" s="2"/>
      <c r="Y216" s="2"/>
      <c r="Z216" s="2"/>
    </row>
    <row r="217" spans="1:26" ht="15" customHeight="1">
      <c r="A217" s="6"/>
      <c r="B217" s="6"/>
      <c r="C217" s="10"/>
      <c r="D217" s="10"/>
      <c r="E217" s="10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2"/>
      <c r="X217" s="2"/>
      <c r="Y217" s="2"/>
      <c r="Z217" s="2"/>
    </row>
    <row r="218" spans="1:26" ht="15" customHeight="1">
      <c r="A218" s="6"/>
      <c r="B218" s="6"/>
      <c r="C218" s="10"/>
      <c r="D218" s="10"/>
      <c r="E218" s="10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2"/>
      <c r="X218" s="2"/>
      <c r="Y218" s="2"/>
      <c r="Z218" s="2"/>
    </row>
    <row r="219" spans="1:26" ht="15" customHeight="1">
      <c r="A219" s="6"/>
      <c r="B219" s="6"/>
      <c r="C219" s="10"/>
      <c r="D219" s="10"/>
      <c r="E219" s="10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2"/>
      <c r="X219" s="2"/>
      <c r="Y219" s="2"/>
      <c r="Z219" s="2"/>
    </row>
    <row r="220" spans="1:26" ht="15" customHeight="1">
      <c r="A220" s="6"/>
      <c r="B220" s="6"/>
      <c r="C220" s="10"/>
      <c r="D220" s="10"/>
      <c r="E220" s="10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2"/>
      <c r="X220" s="2"/>
      <c r="Y220" s="2"/>
      <c r="Z220" s="2"/>
    </row>
    <row r="221" spans="1:26" ht="15" customHeight="1">
      <c r="A221" s="6"/>
      <c r="B221" s="6"/>
      <c r="C221" s="10"/>
      <c r="D221" s="10"/>
      <c r="E221" s="10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2"/>
      <c r="X221" s="2"/>
      <c r="Y221" s="2"/>
      <c r="Z221" s="2"/>
    </row>
    <row r="222" spans="1:26" ht="15" customHeight="1">
      <c r="A222" s="6"/>
      <c r="B222" s="6"/>
      <c r="C222" s="10"/>
      <c r="D222" s="10"/>
      <c r="E222" s="10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2"/>
      <c r="X222" s="2"/>
      <c r="Y222" s="2"/>
      <c r="Z222" s="2"/>
    </row>
    <row r="223" spans="1:26" ht="15" customHeight="1">
      <c r="A223" s="6"/>
      <c r="B223" s="6"/>
      <c r="C223" s="10"/>
      <c r="D223" s="10"/>
      <c r="E223" s="10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2"/>
      <c r="X223" s="2"/>
      <c r="Y223" s="2"/>
      <c r="Z223" s="2"/>
    </row>
    <row r="224" spans="1:26" ht="15" customHeight="1">
      <c r="A224" s="6"/>
      <c r="B224" s="6"/>
      <c r="C224" s="10"/>
      <c r="D224" s="10"/>
      <c r="E224" s="10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2"/>
      <c r="X224" s="2"/>
      <c r="Y224" s="2"/>
      <c r="Z224" s="2"/>
    </row>
    <row r="225" spans="1:26" ht="15" customHeight="1">
      <c r="A225" s="6"/>
      <c r="B225" s="6"/>
      <c r="C225" s="10"/>
      <c r="D225" s="10"/>
      <c r="E225" s="10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2"/>
      <c r="X225" s="2"/>
      <c r="Y225" s="2"/>
      <c r="Z225" s="2"/>
    </row>
    <row r="226" spans="1:26" ht="15" customHeight="1">
      <c r="A226" s="6"/>
      <c r="B226" s="6"/>
      <c r="C226" s="10"/>
      <c r="D226" s="10"/>
      <c r="E226" s="10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2"/>
      <c r="X226" s="2"/>
      <c r="Y226" s="2"/>
      <c r="Z226" s="2"/>
    </row>
    <row r="227" spans="1:26" ht="15" customHeight="1">
      <c r="A227" s="6"/>
      <c r="B227" s="6"/>
      <c r="C227" s="10"/>
      <c r="D227" s="10"/>
      <c r="E227" s="10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2"/>
      <c r="X227" s="2"/>
      <c r="Y227" s="2"/>
      <c r="Z227" s="2"/>
    </row>
    <row r="228" spans="1:26" ht="15" customHeight="1">
      <c r="A228" s="6"/>
      <c r="B228" s="6"/>
      <c r="C228" s="10"/>
      <c r="D228" s="10"/>
      <c r="E228" s="10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2"/>
      <c r="X228" s="2"/>
      <c r="Y228" s="2"/>
      <c r="Z228" s="2"/>
    </row>
    <row r="229" spans="1:26" ht="15" customHeight="1">
      <c r="A229" s="6"/>
      <c r="B229" s="6"/>
      <c r="C229" s="10"/>
      <c r="D229" s="10"/>
      <c r="E229" s="10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2"/>
      <c r="X229" s="2"/>
      <c r="Y229" s="2"/>
      <c r="Z229" s="2"/>
    </row>
    <row r="230" spans="1:26" ht="15" customHeight="1">
      <c r="A230" s="6"/>
      <c r="B230" s="6"/>
      <c r="C230" s="10"/>
      <c r="D230" s="10"/>
      <c r="E230" s="10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2"/>
      <c r="X230" s="2"/>
      <c r="Y230" s="2"/>
      <c r="Z230" s="2"/>
    </row>
    <row r="231" spans="1:26" ht="15" customHeight="1">
      <c r="A231" s="6"/>
      <c r="B231" s="6"/>
      <c r="C231" s="10"/>
      <c r="D231" s="10"/>
      <c r="E231" s="10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2"/>
      <c r="X231" s="2"/>
      <c r="Y231" s="2"/>
      <c r="Z231" s="2"/>
    </row>
    <row r="232" spans="1:26" ht="15" customHeight="1">
      <c r="A232" s="6"/>
      <c r="B232" s="6"/>
      <c r="C232" s="10"/>
      <c r="D232" s="10"/>
      <c r="E232" s="10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2"/>
      <c r="X232" s="2"/>
      <c r="Y232" s="2"/>
      <c r="Z232" s="2"/>
    </row>
    <row r="233" spans="1:26" ht="15" customHeight="1">
      <c r="A233" s="6"/>
      <c r="B233" s="6"/>
      <c r="C233" s="10"/>
      <c r="D233" s="10"/>
      <c r="E233" s="10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2"/>
      <c r="X233" s="2"/>
      <c r="Y233" s="2"/>
      <c r="Z233" s="2"/>
    </row>
    <row r="234" spans="1:26" ht="15" customHeight="1">
      <c r="A234" s="6"/>
      <c r="B234" s="6"/>
      <c r="C234" s="10"/>
      <c r="D234" s="10"/>
      <c r="E234" s="10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2"/>
      <c r="X234" s="2"/>
      <c r="Y234" s="2"/>
      <c r="Z234" s="2"/>
    </row>
    <row r="235" spans="1:26" ht="15" customHeight="1">
      <c r="A235" s="6"/>
      <c r="B235" s="6"/>
      <c r="C235" s="10"/>
      <c r="D235" s="10"/>
      <c r="E235" s="10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2"/>
      <c r="X235" s="2"/>
      <c r="Y235" s="2"/>
      <c r="Z235" s="2"/>
    </row>
    <row r="236" spans="1:26" ht="15" customHeight="1">
      <c r="A236" s="6"/>
      <c r="B236" s="6"/>
      <c r="C236" s="10"/>
      <c r="D236" s="10"/>
      <c r="E236" s="10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2"/>
      <c r="X236" s="2"/>
      <c r="Y236" s="2"/>
      <c r="Z236" s="2"/>
    </row>
    <row r="237" spans="1:26" ht="15" customHeight="1">
      <c r="A237" s="6"/>
      <c r="B237" s="6"/>
      <c r="C237" s="10"/>
      <c r="D237" s="10"/>
      <c r="E237" s="10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2"/>
      <c r="X237" s="2"/>
      <c r="Y237" s="2"/>
      <c r="Z237" s="2"/>
    </row>
    <row r="238" spans="1:26" ht="15" customHeight="1">
      <c r="A238" s="6"/>
      <c r="B238" s="6"/>
      <c r="C238" s="10"/>
      <c r="D238" s="10"/>
      <c r="E238" s="10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2"/>
      <c r="X238" s="2"/>
      <c r="Y238" s="2"/>
      <c r="Z238" s="2"/>
    </row>
    <row r="239" spans="1:26" ht="15" customHeight="1">
      <c r="A239" s="6"/>
      <c r="B239" s="6"/>
      <c r="C239" s="10"/>
      <c r="D239" s="10"/>
      <c r="E239" s="10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2"/>
      <c r="X239" s="2"/>
      <c r="Y239" s="2"/>
      <c r="Z239" s="2"/>
    </row>
    <row r="240" spans="1:26" ht="15" customHeight="1">
      <c r="A240" s="6"/>
      <c r="B240" s="6"/>
      <c r="C240" s="10"/>
      <c r="D240" s="10"/>
      <c r="E240" s="10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2"/>
      <c r="X240" s="2"/>
      <c r="Y240" s="2"/>
      <c r="Z240" s="2"/>
    </row>
    <row r="241" spans="1:26" ht="15" customHeight="1">
      <c r="A241" s="6"/>
      <c r="B241" s="6"/>
      <c r="C241" s="10"/>
      <c r="D241" s="10"/>
      <c r="E241" s="10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2"/>
      <c r="X241" s="2"/>
      <c r="Y241" s="2"/>
      <c r="Z241" s="2"/>
    </row>
    <row r="242" spans="1:26" ht="15" customHeight="1">
      <c r="A242" s="6"/>
      <c r="B242" s="6"/>
      <c r="C242" s="10"/>
      <c r="D242" s="10"/>
      <c r="E242" s="10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2"/>
      <c r="X242" s="2"/>
      <c r="Y242" s="2"/>
      <c r="Z242" s="2"/>
    </row>
    <row r="243" spans="1:26" ht="15" customHeight="1">
      <c r="A243" s="6"/>
      <c r="B243" s="6"/>
      <c r="C243" s="10"/>
      <c r="D243" s="10"/>
      <c r="E243" s="10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2"/>
      <c r="X243" s="2"/>
      <c r="Y243" s="2"/>
      <c r="Z243" s="2"/>
    </row>
    <row r="244" spans="1:26" ht="15" customHeight="1">
      <c r="A244" s="6"/>
      <c r="B244" s="6"/>
      <c r="C244" s="10"/>
      <c r="D244" s="10"/>
      <c r="E244" s="10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2"/>
      <c r="X244" s="2"/>
      <c r="Y244" s="2"/>
      <c r="Z244" s="2"/>
    </row>
    <row r="245" spans="1:26" ht="15" customHeight="1">
      <c r="A245" s="6"/>
      <c r="B245" s="6"/>
      <c r="C245" s="10"/>
      <c r="D245" s="10"/>
      <c r="E245" s="10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2"/>
      <c r="X245" s="2"/>
      <c r="Y245" s="2"/>
      <c r="Z245" s="2"/>
    </row>
    <row r="246" spans="1:26" ht="15" customHeight="1">
      <c r="A246" s="6"/>
      <c r="B246" s="6"/>
      <c r="C246" s="10"/>
      <c r="D246" s="10"/>
      <c r="E246" s="10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2"/>
      <c r="X246" s="2"/>
      <c r="Y246" s="2"/>
      <c r="Z246" s="2"/>
    </row>
    <row r="247" spans="1:26" ht="15" customHeight="1">
      <c r="A247" s="6"/>
      <c r="B247" s="6"/>
      <c r="C247" s="10"/>
      <c r="D247" s="10"/>
      <c r="E247" s="10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2"/>
      <c r="X247" s="2"/>
      <c r="Y247" s="2"/>
      <c r="Z247" s="2"/>
    </row>
    <row r="248" spans="1:26" ht="15" customHeight="1">
      <c r="A248" s="6"/>
      <c r="B248" s="6"/>
      <c r="C248" s="10"/>
      <c r="D248" s="10"/>
      <c r="E248" s="10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2"/>
      <c r="X248" s="2"/>
      <c r="Y248" s="2"/>
      <c r="Z248" s="2"/>
    </row>
    <row r="249" spans="1:26" ht="15" customHeight="1">
      <c r="A249" s="6"/>
      <c r="B249" s="6"/>
      <c r="C249" s="10"/>
      <c r="D249" s="10"/>
      <c r="E249" s="10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2"/>
      <c r="X249" s="2"/>
      <c r="Y249" s="2"/>
      <c r="Z249" s="2"/>
    </row>
    <row r="250" spans="1:26" ht="15" customHeight="1">
      <c r="A250" s="6"/>
      <c r="B250" s="6"/>
      <c r="C250" s="10"/>
      <c r="D250" s="10"/>
      <c r="E250" s="10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2"/>
      <c r="X250" s="2"/>
      <c r="Y250" s="2"/>
      <c r="Z250" s="2"/>
    </row>
    <row r="251" spans="1:26" ht="15" customHeight="1">
      <c r="A251" s="6"/>
      <c r="B251" s="6"/>
      <c r="C251" s="10"/>
      <c r="D251" s="10"/>
      <c r="E251" s="10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2"/>
      <c r="X251" s="2"/>
      <c r="Y251" s="2"/>
      <c r="Z251" s="2"/>
    </row>
    <row r="252" spans="1:26" ht="15" customHeight="1">
      <c r="A252" s="6"/>
      <c r="B252" s="6"/>
      <c r="C252" s="10"/>
      <c r="D252" s="10"/>
      <c r="E252" s="10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2"/>
      <c r="X252" s="2"/>
      <c r="Y252" s="2"/>
      <c r="Z252" s="2"/>
    </row>
    <row r="253" spans="1:26" ht="15" customHeight="1">
      <c r="A253" s="6"/>
      <c r="B253" s="6"/>
      <c r="C253" s="10"/>
      <c r="D253" s="10"/>
      <c r="E253" s="10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2"/>
      <c r="X253" s="2"/>
      <c r="Y253" s="2"/>
      <c r="Z253" s="2"/>
    </row>
    <row r="254" spans="1:26" ht="15" customHeight="1">
      <c r="A254" s="6"/>
      <c r="B254" s="6"/>
      <c r="C254" s="10"/>
      <c r="D254" s="10"/>
      <c r="E254" s="10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2"/>
      <c r="X254" s="2"/>
      <c r="Y254" s="2"/>
      <c r="Z254" s="2"/>
    </row>
    <row r="255" spans="1:26" ht="15" customHeight="1">
      <c r="A255" s="6"/>
      <c r="B255" s="6"/>
      <c r="C255" s="10"/>
      <c r="D255" s="10"/>
      <c r="E255" s="10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2"/>
      <c r="X255" s="2"/>
      <c r="Y255" s="2"/>
      <c r="Z255" s="2"/>
    </row>
    <row r="256" spans="1:26" ht="15" customHeight="1">
      <c r="A256" s="6"/>
      <c r="B256" s="6"/>
      <c r="C256" s="10"/>
      <c r="D256" s="10"/>
      <c r="E256" s="10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2"/>
      <c r="X256" s="2"/>
      <c r="Y256" s="2"/>
      <c r="Z256" s="2"/>
    </row>
    <row r="257" spans="1:26" ht="15" customHeight="1">
      <c r="A257" s="6"/>
      <c r="B257" s="6"/>
      <c r="C257" s="10"/>
      <c r="D257" s="10"/>
      <c r="E257" s="10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2"/>
      <c r="X257" s="2"/>
      <c r="Y257" s="2"/>
      <c r="Z257" s="2"/>
    </row>
    <row r="258" spans="1:26" ht="15" customHeight="1">
      <c r="A258" s="6"/>
      <c r="B258" s="6"/>
      <c r="C258" s="10"/>
      <c r="D258" s="10"/>
      <c r="E258" s="10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2"/>
      <c r="X258" s="2"/>
      <c r="Y258" s="2"/>
      <c r="Z258" s="2"/>
    </row>
    <row r="259" spans="1:26" ht="15" customHeight="1">
      <c r="A259" s="6"/>
      <c r="B259" s="6"/>
      <c r="C259" s="10"/>
      <c r="D259" s="10"/>
      <c r="E259" s="10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2"/>
      <c r="X259" s="2"/>
      <c r="Y259" s="2"/>
      <c r="Z259" s="2"/>
    </row>
    <row r="260" spans="1:26" ht="15" customHeight="1">
      <c r="A260" s="6"/>
      <c r="B260" s="6"/>
      <c r="C260" s="10"/>
      <c r="D260" s="10"/>
      <c r="E260" s="10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2"/>
      <c r="X260" s="2"/>
      <c r="Y260" s="2"/>
      <c r="Z260" s="2"/>
    </row>
    <row r="261" spans="1:26" ht="15" customHeight="1">
      <c r="A261" s="6"/>
      <c r="B261" s="6"/>
      <c r="C261" s="10"/>
      <c r="D261" s="10"/>
      <c r="E261" s="10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2"/>
      <c r="X261" s="2"/>
      <c r="Y261" s="2"/>
      <c r="Z261" s="2"/>
    </row>
    <row r="262" spans="1:26" ht="15" customHeight="1">
      <c r="A262" s="6"/>
      <c r="B262" s="6"/>
      <c r="C262" s="10"/>
      <c r="D262" s="10"/>
      <c r="E262" s="10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2"/>
      <c r="X262" s="2"/>
      <c r="Y262" s="2"/>
      <c r="Z262" s="2"/>
    </row>
    <row r="263" spans="1:26" ht="15" customHeight="1">
      <c r="A263" s="6"/>
      <c r="B263" s="6"/>
      <c r="C263" s="10"/>
      <c r="D263" s="10"/>
      <c r="E263" s="10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2"/>
      <c r="X263" s="2"/>
      <c r="Y263" s="2"/>
      <c r="Z263" s="2"/>
    </row>
    <row r="264" spans="1:26" ht="15" customHeight="1">
      <c r="A264" s="6"/>
      <c r="B264" s="6"/>
      <c r="C264" s="10"/>
      <c r="D264" s="10"/>
      <c r="E264" s="10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2"/>
      <c r="X264" s="2"/>
      <c r="Y264" s="2"/>
      <c r="Z264" s="2"/>
    </row>
    <row r="265" spans="1:26" ht="15" customHeight="1">
      <c r="A265" s="6"/>
      <c r="B265" s="6"/>
      <c r="C265" s="10"/>
      <c r="D265" s="10"/>
      <c r="E265" s="10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2"/>
      <c r="X265" s="2"/>
      <c r="Y265" s="2"/>
      <c r="Z265" s="2"/>
    </row>
    <row r="266" spans="1:26" ht="15" customHeight="1">
      <c r="A266" s="6"/>
      <c r="B266" s="6"/>
      <c r="C266" s="10"/>
      <c r="D266" s="10"/>
      <c r="E266" s="10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2"/>
      <c r="X266" s="2"/>
      <c r="Y266" s="2"/>
      <c r="Z266" s="2"/>
    </row>
    <row r="267" spans="1:26" ht="15" customHeight="1">
      <c r="A267" s="6"/>
      <c r="B267" s="6"/>
      <c r="C267" s="10"/>
      <c r="D267" s="10"/>
      <c r="E267" s="10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2"/>
      <c r="X267" s="2"/>
      <c r="Y267" s="2"/>
      <c r="Z267" s="2"/>
    </row>
    <row r="268" spans="1:26" ht="15" customHeight="1">
      <c r="A268" s="6"/>
      <c r="B268" s="6"/>
      <c r="C268" s="10"/>
      <c r="D268" s="10"/>
      <c r="E268" s="10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2"/>
      <c r="X268" s="2"/>
      <c r="Y268" s="2"/>
      <c r="Z268" s="2"/>
    </row>
    <row r="269" spans="1:26" ht="15" customHeight="1">
      <c r="A269" s="6"/>
      <c r="B269" s="6"/>
      <c r="C269" s="10"/>
      <c r="D269" s="10"/>
      <c r="E269" s="10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2"/>
      <c r="X269" s="2"/>
      <c r="Y269" s="2"/>
      <c r="Z269" s="2"/>
    </row>
    <row r="270" spans="1:26" ht="15" customHeight="1">
      <c r="A270" s="6"/>
      <c r="B270" s="6"/>
      <c r="C270" s="10"/>
      <c r="D270" s="10"/>
      <c r="E270" s="10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2"/>
      <c r="X270" s="2"/>
      <c r="Y270" s="2"/>
      <c r="Z270" s="2"/>
    </row>
    <row r="271" spans="1:26" ht="15" customHeight="1">
      <c r="A271" s="6"/>
      <c r="B271" s="6"/>
      <c r="C271" s="10"/>
      <c r="D271" s="10"/>
      <c r="E271" s="10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2"/>
      <c r="X271" s="2"/>
      <c r="Y271" s="2"/>
      <c r="Z271" s="2"/>
    </row>
    <row r="272" spans="1:26" ht="15" customHeight="1">
      <c r="A272" s="6"/>
      <c r="B272" s="6"/>
      <c r="C272" s="10"/>
      <c r="D272" s="10"/>
      <c r="E272" s="10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2"/>
      <c r="X272" s="2"/>
      <c r="Y272" s="2"/>
      <c r="Z272" s="2"/>
    </row>
    <row r="273" spans="1:26" ht="15" customHeight="1">
      <c r="A273" s="6"/>
      <c r="B273" s="6"/>
      <c r="C273" s="10"/>
      <c r="D273" s="10"/>
      <c r="E273" s="10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2"/>
      <c r="X273" s="2"/>
      <c r="Y273" s="2"/>
      <c r="Z273" s="2"/>
    </row>
    <row r="274" spans="1:26" ht="15" customHeight="1">
      <c r="A274" s="6"/>
      <c r="B274" s="6"/>
      <c r="C274" s="10"/>
      <c r="D274" s="10"/>
      <c r="E274" s="10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2"/>
      <c r="X274" s="2"/>
      <c r="Y274" s="2"/>
      <c r="Z274" s="2"/>
    </row>
    <row r="275" spans="1:26" ht="15" customHeight="1">
      <c r="A275" s="6"/>
      <c r="B275" s="6"/>
      <c r="C275" s="10"/>
      <c r="D275" s="10"/>
      <c r="E275" s="10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2"/>
      <c r="X275" s="2"/>
      <c r="Y275" s="2"/>
      <c r="Z275" s="2"/>
    </row>
    <row r="276" spans="1:26" ht="15" customHeight="1">
      <c r="A276" s="6"/>
      <c r="B276" s="6"/>
      <c r="C276" s="10"/>
      <c r="D276" s="10"/>
      <c r="E276" s="10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2"/>
      <c r="X276" s="2"/>
      <c r="Y276" s="2"/>
      <c r="Z276" s="2"/>
    </row>
    <row r="277" spans="1:26" ht="15" customHeight="1">
      <c r="A277" s="6"/>
      <c r="B277" s="6"/>
      <c r="C277" s="10"/>
      <c r="D277" s="10"/>
      <c r="E277" s="10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2"/>
      <c r="X277" s="2"/>
      <c r="Y277" s="2"/>
      <c r="Z277" s="2"/>
    </row>
    <row r="278" spans="1:26" ht="15" customHeight="1">
      <c r="A278" s="6"/>
      <c r="B278" s="6"/>
      <c r="C278" s="10"/>
      <c r="D278" s="10"/>
      <c r="E278" s="10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2"/>
      <c r="X278" s="2"/>
      <c r="Y278" s="2"/>
      <c r="Z278" s="2"/>
    </row>
    <row r="279" spans="1:26" ht="15" customHeight="1">
      <c r="A279" s="6"/>
      <c r="B279" s="6"/>
      <c r="C279" s="10"/>
      <c r="D279" s="10"/>
      <c r="E279" s="10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2"/>
      <c r="X279" s="2"/>
      <c r="Y279" s="2"/>
      <c r="Z279" s="2"/>
    </row>
    <row r="280" spans="1:26" ht="15.75" customHeight="1">
      <c r="A280" s="2"/>
      <c r="B280" s="2"/>
      <c r="C280" s="3"/>
      <c r="D280" s="3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3"/>
      <c r="D281" s="3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3"/>
      <c r="D282" s="3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3"/>
      <c r="D283" s="3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3"/>
      <c r="D284" s="3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3"/>
      <c r="D285" s="3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3"/>
      <c r="D286" s="3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3"/>
      <c r="D287" s="3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3"/>
      <c r="D288" s="3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3"/>
      <c r="D289" s="3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3"/>
      <c r="D290" s="3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3"/>
      <c r="D291" s="3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3"/>
      <c r="D292" s="3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3"/>
      <c r="D293" s="3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3"/>
      <c r="D294" s="3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3"/>
      <c r="D295" s="3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3"/>
      <c r="D296" s="3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3"/>
      <c r="D297" s="3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3"/>
      <c r="D298" s="3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3"/>
      <c r="D299" s="3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3"/>
      <c r="D300" s="3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3"/>
      <c r="D301" s="3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3"/>
      <c r="D302" s="3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3"/>
      <c r="D303" s="3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3"/>
      <c r="D304" s="3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3"/>
      <c r="D305" s="3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3"/>
      <c r="D306" s="3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3"/>
      <c r="D307" s="3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3"/>
      <c r="D308" s="3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3"/>
      <c r="D309" s="3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3"/>
      <c r="D310" s="3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3"/>
      <c r="D311" s="3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3"/>
      <c r="D312" s="3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3"/>
      <c r="D313" s="3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3"/>
      <c r="D314" s="3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3"/>
      <c r="D315" s="3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3"/>
      <c r="D316" s="3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3"/>
      <c r="D317" s="3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3"/>
      <c r="D318" s="3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3"/>
      <c r="D319" s="3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3"/>
      <c r="D320" s="3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3"/>
      <c r="D321" s="3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3"/>
      <c r="D322" s="3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3"/>
      <c r="D323" s="3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3"/>
      <c r="D324" s="3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3"/>
      <c r="D325" s="3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3"/>
      <c r="D326" s="3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3"/>
      <c r="D327" s="3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3"/>
      <c r="D328" s="3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3"/>
      <c r="D329" s="3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3"/>
      <c r="D330" s="3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3"/>
      <c r="D331" s="3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3"/>
      <c r="D332" s="3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3"/>
      <c r="D333" s="3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3"/>
      <c r="D334" s="3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3"/>
      <c r="D335" s="3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3"/>
      <c r="D336" s="3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3"/>
      <c r="D337" s="3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3"/>
      <c r="D338" s="3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3"/>
      <c r="D339" s="3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3"/>
      <c r="D340" s="3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3"/>
      <c r="D341" s="3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3"/>
      <c r="D342" s="3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3"/>
      <c r="D343" s="3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3"/>
      <c r="D344" s="3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3"/>
      <c r="D345" s="3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3"/>
      <c r="D346" s="3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3"/>
      <c r="D347" s="3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3"/>
      <c r="D348" s="3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3"/>
      <c r="D349" s="3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3"/>
      <c r="D350" s="3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3"/>
      <c r="D351" s="3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3"/>
      <c r="D352" s="3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3"/>
      <c r="D353" s="3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3"/>
      <c r="D354" s="3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3"/>
      <c r="D355" s="3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3"/>
      <c r="D356" s="3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3"/>
      <c r="D357" s="3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3"/>
      <c r="D358" s="3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3"/>
      <c r="D359" s="3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3"/>
      <c r="D360" s="3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3"/>
      <c r="D361" s="3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3"/>
      <c r="D362" s="3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3"/>
      <c r="D363" s="3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3"/>
      <c r="D364" s="3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3"/>
      <c r="D365" s="3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3"/>
      <c r="D366" s="3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3"/>
      <c r="D367" s="3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3"/>
      <c r="D368" s="3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3"/>
      <c r="D369" s="3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3"/>
      <c r="D370" s="3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3"/>
      <c r="D371" s="3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3"/>
      <c r="D372" s="3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3"/>
      <c r="D373" s="3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3"/>
      <c r="D374" s="3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3"/>
      <c r="D375" s="3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3"/>
      <c r="D376" s="3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3"/>
      <c r="D377" s="3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3"/>
      <c r="D378" s="3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3"/>
      <c r="D379" s="3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3"/>
      <c r="D380" s="3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3"/>
      <c r="D381" s="3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3"/>
      <c r="D382" s="3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3"/>
      <c r="D383" s="3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3"/>
      <c r="D384" s="3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3"/>
      <c r="D385" s="3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3"/>
      <c r="D386" s="3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3"/>
      <c r="D387" s="3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3"/>
      <c r="D388" s="3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3"/>
      <c r="D389" s="3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3"/>
      <c r="D390" s="3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3"/>
      <c r="D391" s="3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3"/>
      <c r="D392" s="3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3"/>
      <c r="D393" s="3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3"/>
      <c r="D394" s="3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3"/>
      <c r="D395" s="3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3"/>
      <c r="D396" s="3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3"/>
      <c r="D397" s="3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3"/>
      <c r="D398" s="3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3"/>
      <c r="D399" s="3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3"/>
      <c r="D400" s="3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3"/>
      <c r="D401" s="3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3"/>
      <c r="D402" s="3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3"/>
      <c r="D403" s="3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3"/>
      <c r="D404" s="3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3"/>
      <c r="D405" s="3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3"/>
      <c r="D406" s="3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3"/>
      <c r="D407" s="3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3"/>
      <c r="D408" s="3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3"/>
      <c r="D409" s="3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3"/>
      <c r="D410" s="3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3"/>
      <c r="D411" s="3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3"/>
      <c r="D412" s="3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3"/>
      <c r="D413" s="3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3"/>
      <c r="D414" s="3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3"/>
      <c r="D415" s="3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3"/>
      <c r="D416" s="3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3"/>
      <c r="D417" s="3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3"/>
      <c r="D418" s="3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3"/>
      <c r="D419" s="3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3"/>
      <c r="D420" s="3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3"/>
      <c r="D421" s="3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3"/>
      <c r="D422" s="3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3"/>
      <c r="D423" s="3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3"/>
      <c r="D424" s="3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3"/>
      <c r="D425" s="3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3"/>
      <c r="D426" s="3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3"/>
      <c r="D427" s="3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3"/>
      <c r="D428" s="3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3"/>
      <c r="D429" s="3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3"/>
      <c r="D430" s="3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3"/>
      <c r="D431" s="3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3"/>
      <c r="D432" s="3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3"/>
      <c r="D433" s="3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3"/>
      <c r="D434" s="3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3"/>
      <c r="D435" s="3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3"/>
      <c r="D436" s="3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3"/>
      <c r="D437" s="3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3"/>
      <c r="D438" s="3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3"/>
      <c r="D439" s="3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3"/>
      <c r="D440" s="3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3"/>
      <c r="D441" s="3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3"/>
      <c r="D442" s="3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3"/>
      <c r="D443" s="3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3"/>
      <c r="D444" s="3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3"/>
      <c r="D445" s="3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3"/>
      <c r="D446" s="3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3"/>
      <c r="D447" s="3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3"/>
      <c r="D448" s="3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3"/>
      <c r="D449" s="3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3"/>
      <c r="D450" s="3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3"/>
      <c r="D451" s="3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3"/>
      <c r="D452" s="3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3"/>
      <c r="D453" s="3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3"/>
      <c r="D454" s="3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3"/>
      <c r="D455" s="3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3"/>
      <c r="D456" s="3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3"/>
      <c r="D457" s="3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3"/>
      <c r="D458" s="3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3"/>
      <c r="D459" s="3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3"/>
      <c r="D460" s="3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3"/>
      <c r="D461" s="3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3"/>
      <c r="D462" s="3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3"/>
      <c r="D463" s="3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3"/>
      <c r="D464" s="3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3"/>
      <c r="D465" s="3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3"/>
      <c r="D466" s="3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3"/>
      <c r="D467" s="3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3"/>
      <c r="D468" s="3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3"/>
      <c r="D469" s="3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3"/>
      <c r="D470" s="3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3"/>
      <c r="D471" s="3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3"/>
      <c r="D472" s="3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3"/>
      <c r="D473" s="3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3"/>
      <c r="D474" s="3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3"/>
      <c r="D475" s="3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3"/>
      <c r="D476" s="3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3"/>
      <c r="D477" s="3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3"/>
      <c r="D478" s="3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3"/>
      <c r="D479" s="3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3"/>
      <c r="D480" s="3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3"/>
      <c r="D481" s="3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3"/>
      <c r="D482" s="3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3"/>
      <c r="D483" s="3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3"/>
      <c r="D484" s="3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3"/>
      <c r="D485" s="3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3"/>
      <c r="D486" s="3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3"/>
      <c r="D487" s="3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3"/>
      <c r="D488" s="3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3"/>
      <c r="D489" s="3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3"/>
      <c r="D490" s="3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3"/>
      <c r="D491" s="3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3"/>
      <c r="D492" s="3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3"/>
      <c r="D493" s="3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3"/>
      <c r="D494" s="3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3"/>
      <c r="D495" s="3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3"/>
      <c r="D496" s="3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3"/>
      <c r="D497" s="3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3"/>
      <c r="D498" s="3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3"/>
      <c r="D499" s="3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3"/>
      <c r="D500" s="3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3"/>
      <c r="D501" s="3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3"/>
      <c r="D502" s="3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3"/>
      <c r="D503" s="3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3"/>
      <c r="D504" s="3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3"/>
      <c r="D505" s="3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3"/>
      <c r="D506" s="3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3"/>
      <c r="D507" s="3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3"/>
      <c r="D508" s="3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3"/>
      <c r="D509" s="3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3"/>
      <c r="D510" s="3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3"/>
      <c r="D511" s="3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3"/>
      <c r="D512" s="3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3"/>
      <c r="D513" s="3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3"/>
      <c r="D514" s="3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3"/>
      <c r="D515" s="3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3"/>
      <c r="D516" s="3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3"/>
      <c r="D517" s="3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3"/>
      <c r="D518" s="3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3"/>
      <c r="D519" s="3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3"/>
      <c r="D520" s="3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3"/>
      <c r="D521" s="3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3"/>
      <c r="D522" s="3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3"/>
      <c r="D523" s="3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3"/>
      <c r="D524" s="3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3"/>
      <c r="D525" s="3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3"/>
      <c r="D526" s="3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3"/>
      <c r="D527" s="3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3"/>
      <c r="D528" s="3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3"/>
      <c r="D529" s="3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3"/>
      <c r="D530" s="3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3"/>
      <c r="D531" s="3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3"/>
      <c r="D532" s="3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3"/>
      <c r="D533" s="3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3"/>
      <c r="D534" s="3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3"/>
      <c r="D535" s="3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3"/>
      <c r="D536" s="3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3"/>
      <c r="D537" s="3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3"/>
      <c r="D538" s="3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3"/>
      <c r="D539" s="3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3"/>
      <c r="D540" s="3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3"/>
      <c r="D541" s="3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3"/>
      <c r="D542" s="3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3"/>
      <c r="D543" s="3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3"/>
      <c r="D544" s="3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3"/>
      <c r="D545" s="3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3"/>
      <c r="D546" s="3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3"/>
      <c r="D547" s="3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3"/>
      <c r="D548" s="3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3"/>
      <c r="D549" s="3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3"/>
      <c r="D550" s="3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3"/>
      <c r="D551" s="3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3"/>
      <c r="D552" s="3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3"/>
      <c r="D553" s="3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3"/>
      <c r="D554" s="3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3"/>
      <c r="D555" s="3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3"/>
      <c r="D556" s="3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3"/>
      <c r="D557" s="3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3"/>
      <c r="D558" s="3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3"/>
      <c r="D559" s="3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3"/>
      <c r="D560" s="3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3"/>
      <c r="D561" s="3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3"/>
      <c r="D562" s="3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3"/>
      <c r="D563" s="3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3"/>
      <c r="D564" s="3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3"/>
      <c r="D565" s="3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3"/>
      <c r="D566" s="3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3"/>
      <c r="D567" s="3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3"/>
      <c r="D568" s="3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3"/>
      <c r="D569" s="3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3"/>
      <c r="D570" s="3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3"/>
      <c r="D571" s="3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3"/>
      <c r="D572" s="3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3"/>
      <c r="D573" s="3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3"/>
      <c r="D574" s="3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3"/>
      <c r="D575" s="3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3"/>
      <c r="D576" s="3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3"/>
      <c r="D577" s="3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3"/>
      <c r="D578" s="3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3"/>
      <c r="D579" s="3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3"/>
      <c r="D580" s="3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3"/>
      <c r="D581" s="3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3"/>
      <c r="D582" s="3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3"/>
      <c r="D583" s="3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3"/>
      <c r="D584" s="3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3"/>
      <c r="D585" s="3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3"/>
      <c r="D586" s="3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3"/>
      <c r="D587" s="3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3"/>
      <c r="D588" s="3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3"/>
      <c r="D589" s="3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3"/>
      <c r="D590" s="3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3"/>
      <c r="D591" s="3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3"/>
      <c r="D592" s="3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3"/>
      <c r="D593" s="3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3"/>
      <c r="D594" s="3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3"/>
      <c r="D595" s="3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3"/>
      <c r="D596" s="3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3"/>
      <c r="D597" s="3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3"/>
      <c r="D598" s="3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3"/>
      <c r="D599" s="3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3"/>
      <c r="D600" s="3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3"/>
      <c r="D601" s="3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3"/>
      <c r="D602" s="3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3"/>
      <c r="D603" s="3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3"/>
      <c r="D604" s="3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3"/>
      <c r="D605" s="3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3"/>
      <c r="D606" s="3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3"/>
      <c r="D607" s="3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3"/>
      <c r="D608" s="3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3"/>
      <c r="D609" s="3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3"/>
      <c r="D610" s="3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3"/>
      <c r="D611" s="3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3"/>
      <c r="D612" s="3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3"/>
      <c r="D613" s="3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3"/>
      <c r="D614" s="3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3"/>
      <c r="D615" s="3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3"/>
      <c r="D616" s="3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3"/>
      <c r="D617" s="3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3"/>
      <c r="D618" s="3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3"/>
      <c r="D619" s="3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3"/>
      <c r="D620" s="3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3"/>
      <c r="D621" s="3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3"/>
      <c r="D622" s="3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3"/>
      <c r="D623" s="3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3"/>
      <c r="D624" s="3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3"/>
      <c r="D625" s="3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3"/>
      <c r="D626" s="3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3"/>
      <c r="D627" s="3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3"/>
      <c r="D628" s="3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3"/>
      <c r="D629" s="3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3"/>
      <c r="D630" s="3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3"/>
      <c r="D631" s="3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3"/>
      <c r="D632" s="3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3"/>
      <c r="D633" s="3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3"/>
      <c r="D634" s="3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3"/>
      <c r="D635" s="3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3"/>
      <c r="D636" s="3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3"/>
      <c r="D637" s="3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3"/>
      <c r="D638" s="3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3"/>
      <c r="D639" s="3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3"/>
      <c r="D640" s="3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3"/>
      <c r="D641" s="3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3"/>
      <c r="D642" s="3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3"/>
      <c r="D643" s="3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3"/>
      <c r="D644" s="3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3"/>
      <c r="D645" s="3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3"/>
      <c r="D646" s="3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3"/>
      <c r="D647" s="3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3"/>
      <c r="D648" s="3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3"/>
      <c r="D649" s="3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3"/>
      <c r="D650" s="3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3"/>
      <c r="D651" s="3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3"/>
      <c r="D652" s="3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3"/>
      <c r="D653" s="3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3"/>
      <c r="D654" s="3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3"/>
      <c r="D655" s="3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3"/>
      <c r="D656" s="3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3"/>
      <c r="D657" s="3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3"/>
      <c r="D658" s="3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3"/>
      <c r="D659" s="3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3"/>
      <c r="D660" s="3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3"/>
      <c r="D661" s="3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3"/>
      <c r="D662" s="3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3"/>
      <c r="D663" s="3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3"/>
      <c r="D664" s="3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3"/>
      <c r="D665" s="3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3"/>
      <c r="D666" s="3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3"/>
      <c r="D667" s="3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3"/>
      <c r="D668" s="3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3"/>
      <c r="D669" s="3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3"/>
      <c r="D670" s="3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3"/>
      <c r="D671" s="3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3"/>
      <c r="D672" s="3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3"/>
      <c r="D673" s="3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3"/>
      <c r="D674" s="3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3"/>
      <c r="D675" s="3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3"/>
      <c r="D676" s="3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3"/>
      <c r="D677" s="3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3"/>
      <c r="D678" s="3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3"/>
      <c r="D679" s="3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3"/>
      <c r="D680" s="3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3"/>
      <c r="D681" s="3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3"/>
      <c r="D682" s="3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3"/>
      <c r="D683" s="3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3"/>
      <c r="D684" s="3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3"/>
      <c r="D685" s="3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3"/>
      <c r="D686" s="3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3"/>
      <c r="D687" s="3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3"/>
      <c r="D688" s="3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3"/>
      <c r="D689" s="3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3"/>
      <c r="D690" s="3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3"/>
      <c r="D691" s="3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3"/>
      <c r="D692" s="3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3"/>
      <c r="D693" s="3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3"/>
      <c r="D694" s="3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3"/>
      <c r="D695" s="3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3"/>
      <c r="D696" s="3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3"/>
      <c r="D697" s="3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3"/>
      <c r="D698" s="3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3"/>
      <c r="D699" s="3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3"/>
      <c r="D700" s="3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3"/>
      <c r="D701" s="3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3"/>
      <c r="D702" s="3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3"/>
      <c r="D703" s="3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3"/>
      <c r="D704" s="3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3"/>
      <c r="D705" s="3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3"/>
      <c r="D706" s="3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3"/>
      <c r="D707" s="3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3"/>
      <c r="D708" s="3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3"/>
      <c r="D709" s="3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3"/>
      <c r="D710" s="3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3"/>
      <c r="D711" s="3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3"/>
      <c r="D712" s="3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3"/>
      <c r="D713" s="3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3"/>
      <c r="D714" s="3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3"/>
      <c r="D715" s="3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3"/>
      <c r="D716" s="3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3"/>
      <c r="D717" s="3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3"/>
      <c r="D718" s="3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3"/>
      <c r="D719" s="3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3"/>
      <c r="D720" s="3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3"/>
      <c r="D721" s="3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3"/>
      <c r="D722" s="3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3"/>
      <c r="D723" s="3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3"/>
      <c r="D724" s="3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3"/>
      <c r="D725" s="3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3"/>
      <c r="D726" s="3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3"/>
      <c r="D727" s="3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3"/>
      <c r="D728" s="3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3"/>
      <c r="D729" s="3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3"/>
      <c r="D730" s="3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3"/>
      <c r="D731" s="3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3"/>
      <c r="D732" s="3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3"/>
      <c r="D733" s="3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3"/>
      <c r="D734" s="3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3"/>
      <c r="D735" s="3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3"/>
      <c r="D736" s="3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3"/>
      <c r="D737" s="3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3"/>
      <c r="D738" s="3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3"/>
      <c r="D739" s="3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3"/>
      <c r="D740" s="3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3"/>
      <c r="D741" s="3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3"/>
      <c r="D742" s="3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3"/>
      <c r="D743" s="3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3"/>
      <c r="D744" s="3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3"/>
      <c r="D745" s="3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3"/>
      <c r="D746" s="3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3"/>
      <c r="D747" s="3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3"/>
      <c r="D748" s="3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3"/>
      <c r="D749" s="3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3"/>
      <c r="D750" s="3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3"/>
      <c r="D751" s="3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3"/>
      <c r="D752" s="3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3"/>
      <c r="D753" s="3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3"/>
      <c r="D754" s="3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3"/>
      <c r="D755" s="3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3"/>
      <c r="D756" s="3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3"/>
      <c r="D757" s="3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3"/>
      <c r="D758" s="3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3"/>
      <c r="D759" s="3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3"/>
      <c r="D760" s="3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3"/>
      <c r="D761" s="3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3"/>
      <c r="D762" s="3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3"/>
      <c r="D763" s="3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3"/>
      <c r="D764" s="3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3"/>
      <c r="D765" s="3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3"/>
      <c r="D766" s="3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3"/>
      <c r="D767" s="3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3"/>
      <c r="D768" s="3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3"/>
      <c r="D769" s="3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3"/>
      <c r="D770" s="3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3"/>
      <c r="D771" s="3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3"/>
      <c r="D772" s="3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3"/>
      <c r="D773" s="3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3"/>
      <c r="D774" s="3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3"/>
      <c r="D775" s="3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3"/>
      <c r="D776" s="3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3"/>
      <c r="D777" s="3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3"/>
      <c r="D778" s="3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3"/>
      <c r="D779" s="3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3"/>
      <c r="D780" s="3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3"/>
      <c r="D781" s="3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3"/>
      <c r="D782" s="3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3"/>
      <c r="D783" s="3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3"/>
      <c r="D784" s="3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3"/>
      <c r="D785" s="3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3"/>
      <c r="D786" s="3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3"/>
      <c r="D787" s="3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3"/>
      <c r="D788" s="3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3"/>
      <c r="D789" s="3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3"/>
      <c r="D790" s="3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3"/>
      <c r="D791" s="3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3"/>
      <c r="D792" s="3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3"/>
      <c r="D793" s="3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3"/>
      <c r="D794" s="3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3"/>
      <c r="D795" s="3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3"/>
      <c r="D796" s="3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3"/>
      <c r="D797" s="3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3"/>
      <c r="D798" s="3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3"/>
      <c r="D799" s="3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3"/>
      <c r="D800" s="3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3"/>
      <c r="D801" s="3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3"/>
      <c r="D802" s="3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3"/>
      <c r="D803" s="3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3"/>
      <c r="D804" s="3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3"/>
      <c r="D805" s="3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3"/>
      <c r="D806" s="3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3"/>
      <c r="D807" s="3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3"/>
      <c r="D808" s="3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3"/>
      <c r="D809" s="3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3"/>
      <c r="D810" s="3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3"/>
      <c r="D811" s="3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3"/>
      <c r="D812" s="3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3"/>
      <c r="D813" s="3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3"/>
      <c r="D814" s="3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3"/>
      <c r="D815" s="3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3"/>
      <c r="D816" s="3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3"/>
      <c r="D817" s="3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3"/>
      <c r="D818" s="3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3"/>
      <c r="D819" s="3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3"/>
      <c r="D820" s="3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3"/>
      <c r="D821" s="3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3"/>
      <c r="D822" s="3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3"/>
      <c r="D823" s="3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3"/>
      <c r="D824" s="3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3"/>
      <c r="D825" s="3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3"/>
      <c r="D826" s="3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3"/>
      <c r="D827" s="3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3"/>
      <c r="D828" s="3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3"/>
      <c r="D829" s="3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3"/>
      <c r="D830" s="3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3"/>
      <c r="D831" s="3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3"/>
      <c r="D832" s="3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3"/>
      <c r="D833" s="3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3"/>
      <c r="D834" s="3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3"/>
      <c r="D835" s="3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3"/>
      <c r="D836" s="3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3"/>
      <c r="D837" s="3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3"/>
      <c r="D838" s="3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3"/>
      <c r="D839" s="3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3"/>
      <c r="D840" s="3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3"/>
      <c r="D841" s="3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3"/>
      <c r="D842" s="3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3"/>
      <c r="D843" s="3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3"/>
      <c r="D844" s="3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3"/>
      <c r="D845" s="3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3"/>
      <c r="D846" s="3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3"/>
      <c r="D847" s="3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3"/>
      <c r="D848" s="3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3"/>
      <c r="D849" s="3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3"/>
      <c r="D850" s="3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3"/>
      <c r="D851" s="3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3"/>
      <c r="D852" s="3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3"/>
      <c r="D853" s="3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3"/>
      <c r="D854" s="3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3"/>
      <c r="D855" s="3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3"/>
      <c r="D856" s="3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3"/>
      <c r="D857" s="3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3"/>
      <c r="D858" s="3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3"/>
      <c r="D859" s="3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3"/>
      <c r="D860" s="3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3"/>
      <c r="D861" s="3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3"/>
      <c r="D862" s="3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3"/>
      <c r="D863" s="3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3"/>
      <c r="D864" s="3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3"/>
      <c r="D865" s="3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3"/>
      <c r="D866" s="3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3"/>
      <c r="D867" s="3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3"/>
      <c r="D868" s="3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3"/>
      <c r="D869" s="3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3"/>
      <c r="D870" s="3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3"/>
      <c r="D871" s="3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3"/>
      <c r="D872" s="3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3"/>
      <c r="D873" s="3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3"/>
      <c r="D874" s="3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3"/>
      <c r="D875" s="3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3"/>
      <c r="D876" s="3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3"/>
      <c r="D877" s="3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3"/>
      <c r="D878" s="3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3"/>
      <c r="D879" s="3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3"/>
      <c r="D880" s="3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3"/>
      <c r="D881" s="3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3"/>
      <c r="D882" s="3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3"/>
      <c r="D883" s="3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3"/>
      <c r="D884" s="3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3"/>
      <c r="D885" s="3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3"/>
      <c r="D886" s="3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3"/>
      <c r="D887" s="3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3"/>
      <c r="D888" s="3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3"/>
      <c r="D889" s="3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3"/>
      <c r="D890" s="3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3"/>
      <c r="D891" s="3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3"/>
      <c r="D892" s="3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3"/>
      <c r="D893" s="3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3"/>
      <c r="D894" s="3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3"/>
      <c r="D895" s="3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3"/>
      <c r="D896" s="3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3"/>
      <c r="D897" s="3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3"/>
      <c r="D898" s="3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3"/>
      <c r="D899" s="3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3"/>
      <c r="D900" s="3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3"/>
      <c r="D901" s="3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3"/>
      <c r="D902" s="3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3"/>
      <c r="D903" s="3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3"/>
      <c r="D904" s="3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3"/>
      <c r="D905" s="3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3"/>
      <c r="D906" s="3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3"/>
      <c r="D907" s="3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3"/>
      <c r="D908" s="3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3"/>
      <c r="D909" s="3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3"/>
      <c r="D910" s="3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3"/>
      <c r="D911" s="3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3"/>
      <c r="D912" s="3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3"/>
      <c r="D913" s="3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3"/>
      <c r="D914" s="3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3"/>
      <c r="D915" s="3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3"/>
      <c r="D916" s="3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3"/>
      <c r="D917" s="3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3"/>
      <c r="D918" s="3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3"/>
      <c r="D919" s="3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3"/>
      <c r="D920" s="3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3"/>
      <c r="D921" s="3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3"/>
      <c r="D922" s="3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3"/>
      <c r="D923" s="3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3"/>
      <c r="D924" s="3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3"/>
      <c r="D925" s="3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3"/>
      <c r="D926" s="3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3"/>
      <c r="D927" s="3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3"/>
      <c r="D928" s="3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3"/>
      <c r="D929" s="3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3"/>
      <c r="D930" s="3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3"/>
      <c r="D931" s="3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3"/>
      <c r="D932" s="3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3"/>
      <c r="D933" s="3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3"/>
      <c r="D934" s="3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3"/>
      <c r="D935" s="3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3"/>
      <c r="D936" s="3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3"/>
      <c r="D937" s="3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3"/>
      <c r="D938" s="3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3"/>
      <c r="D939" s="3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3"/>
      <c r="D940" s="3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3"/>
      <c r="D941" s="3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3"/>
      <c r="D942" s="3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3"/>
      <c r="D943" s="3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3"/>
      <c r="D944" s="3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3"/>
      <c r="D945" s="3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3"/>
      <c r="D946" s="3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3"/>
      <c r="D947" s="3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3"/>
      <c r="D948" s="3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3"/>
      <c r="D949" s="3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3"/>
      <c r="D950" s="3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3"/>
      <c r="D951" s="3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3"/>
      <c r="D952" s="3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3"/>
      <c r="D953" s="3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3"/>
      <c r="D954" s="3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3"/>
      <c r="D955" s="3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3"/>
      <c r="D956" s="3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3"/>
      <c r="D957" s="3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3"/>
      <c r="D958" s="3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3"/>
      <c r="D959" s="3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3"/>
      <c r="D960" s="3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3"/>
      <c r="D961" s="3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3"/>
      <c r="D962" s="3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3"/>
      <c r="D963" s="3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3"/>
      <c r="D964" s="3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3"/>
      <c r="D965" s="3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3"/>
      <c r="D966" s="3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3"/>
      <c r="D967" s="3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3"/>
      <c r="D968" s="3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3"/>
      <c r="D969" s="3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3"/>
      <c r="D970" s="3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3"/>
      <c r="D971" s="3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3"/>
      <c r="D972" s="3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3"/>
      <c r="D973" s="3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3"/>
      <c r="D974" s="3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3"/>
      <c r="D975" s="3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3"/>
      <c r="D976" s="3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3"/>
      <c r="D977" s="3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3"/>
      <c r="D978" s="3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3"/>
      <c r="D979" s="3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3"/>
      <c r="D980" s="3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3"/>
      <c r="D981" s="3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3"/>
      <c r="D982" s="3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3"/>
      <c r="D983" s="3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3"/>
      <c r="D984" s="3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3"/>
      <c r="D985" s="3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3"/>
      <c r="D986" s="3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3"/>
      <c r="D987" s="3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3"/>
      <c r="D988" s="3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3"/>
      <c r="D989" s="3"/>
      <c r="E989" s="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3"/>
      <c r="D990" s="3"/>
      <c r="E990" s="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3"/>
      <c r="D991" s="3"/>
      <c r="E991" s="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3"/>
      <c r="D992" s="3"/>
      <c r="E992" s="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3"/>
      <c r="D993" s="3"/>
      <c r="E993" s="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3"/>
      <c r="D994" s="3"/>
      <c r="E994" s="3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3"/>
      <c r="D995" s="3"/>
      <c r="E995" s="3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3"/>
      <c r="D996" s="3"/>
      <c r="E996" s="3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3"/>
      <c r="D997" s="3"/>
      <c r="E997" s="3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3"/>
      <c r="D998" s="3"/>
      <c r="E998" s="3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3"/>
      <c r="D999" s="3"/>
      <c r="E999" s="3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3"/>
      <c r="D1000" s="3"/>
      <c r="E1000" s="3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C2:D2"/>
    <mergeCell ref="C3:D3"/>
    <mergeCell ref="A5:L5"/>
    <mergeCell ref="A58:J58"/>
  </mergeCells>
  <phoneticPr fontId="15"/>
  <dataValidations count="9">
    <dataValidation type="list" allowBlank="1" showErrorMessage="1" sqref="C2" xr:uid="{00000000-0002-0000-0200-000008000000}">
      <formula1>$N$6:$N$20</formula1>
    </dataValidation>
    <dataValidation type="list" allowBlank="1" showErrorMessage="1" sqref="H7:H56" xr:uid="{07284F8C-48B4-4BDE-990D-32502494ED20}">
      <formula1>$S$7:$S$13</formula1>
    </dataValidation>
    <dataValidation type="list" allowBlank="1" showErrorMessage="1" sqref="J7:J56" xr:uid="{D366DFDD-AF76-47AD-ACDF-F91F7227F922}">
      <formula1>$U$7:$U$11</formula1>
    </dataValidation>
    <dataValidation type="list" allowBlank="1" showErrorMessage="1" sqref="I7:I56" xr:uid="{AA2C09FC-21EC-40E6-A03F-BD63B28F37A2}">
      <formula1>$T$7:$T$8</formula1>
    </dataValidation>
    <dataValidation type="list" allowBlank="1" showErrorMessage="1" sqref="G7:G56" xr:uid="{995EEAE0-00B9-4A50-96E0-683725E3BEB2}">
      <formula1>$R$7:$R$9</formula1>
    </dataValidation>
    <dataValidation type="list" allowBlank="1" showErrorMessage="1" sqref="K7:K56" xr:uid="{FA451B61-193C-42BA-BFF4-B37DF245284F}">
      <formula1>$V$7:$V$9</formula1>
    </dataValidation>
    <dataValidation type="list" allowBlank="1" showErrorMessage="1" sqref="C7:C56" xr:uid="{FF7E59C4-164A-4F68-B6F5-48DFB392620C}">
      <formula1>$O$7:$O$10</formula1>
    </dataValidation>
    <dataValidation type="list" allowBlank="1" showErrorMessage="1" sqref="F7:F56" xr:uid="{24F8A4CC-943F-4E5C-BFF1-2315079E6EE0}">
      <formula1>$Q$7:$Q$10</formula1>
    </dataValidation>
    <dataValidation type="list" allowBlank="1" showErrorMessage="1" sqref="E7:E56" xr:uid="{92A3B4E9-B0EE-480C-B224-354F90EE49BF}">
      <formula1>$P$7:$P$17</formula1>
    </dataValidation>
  </dataValidations>
  <printOptions horizontalCentered="1"/>
  <pageMargins left="0.70866141732283472" right="0.70866141732283472" top="0.35433070866141736" bottom="0.35433070866141736" header="0" footer="0"/>
  <pageSetup paperSize="9" pageOrder="overThenDown" orientation="landscape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9"/>
  <sheetViews>
    <sheetView workbookViewId="0">
      <selection activeCell="K37" sqref="K37"/>
    </sheetView>
  </sheetViews>
  <sheetFormatPr defaultColWidth="12.5703125" defaultRowHeight="15" customHeight="1"/>
  <cols>
    <col min="1" max="26" width="7.42578125" customWidth="1"/>
  </cols>
  <sheetData>
    <row r="1" spans="1:26" ht="22.5" customHeight="1">
      <c r="A1" s="64" t="s">
        <v>2285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  <c r="S1" s="15"/>
      <c r="T1" s="15"/>
      <c r="U1" s="15"/>
      <c r="V1" s="15"/>
      <c r="W1" s="15"/>
      <c r="X1" s="15"/>
      <c r="Y1" s="15"/>
      <c r="Z1" s="15"/>
    </row>
    <row r="2" spans="1:26" ht="12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  <c r="S2" s="15"/>
      <c r="T2" s="15"/>
      <c r="U2" s="15"/>
      <c r="V2" s="15"/>
      <c r="W2" s="15"/>
      <c r="X2" s="15"/>
      <c r="Y2" s="15"/>
      <c r="Z2" s="15"/>
    </row>
    <row r="3" spans="1:26" ht="12.75" customHeight="1">
      <c r="A3" s="95" t="s">
        <v>0</v>
      </c>
      <c r="B3" s="96"/>
      <c r="C3" s="97" t="str">
        <f>会員名簿!C2</f>
        <v>福島</v>
      </c>
      <c r="D3" s="98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S4" s="15"/>
      <c r="T4" s="15"/>
      <c r="U4" s="15"/>
      <c r="V4" s="15"/>
      <c r="W4" s="15"/>
      <c r="X4" s="15"/>
      <c r="Y4" s="15"/>
      <c r="Z4" s="15"/>
    </row>
    <row r="5" spans="1:26" ht="15" customHeight="1">
      <c r="A5" s="17" t="s">
        <v>188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  <c r="S5" s="15"/>
      <c r="T5" s="15"/>
      <c r="U5" s="15"/>
      <c r="V5" s="15"/>
      <c r="W5" s="15"/>
      <c r="X5" s="15"/>
      <c r="Y5" s="15"/>
      <c r="Z5" s="15"/>
    </row>
    <row r="6" spans="1:26" ht="15" customHeight="1">
      <c r="A6" s="87" t="s">
        <v>189</v>
      </c>
      <c r="B6" s="88"/>
      <c r="C6" s="88"/>
      <c r="D6" s="89"/>
      <c r="E6" s="87" t="s">
        <v>190</v>
      </c>
      <c r="F6" s="88"/>
      <c r="G6" s="88"/>
      <c r="H6" s="89"/>
      <c r="I6" s="87" t="s">
        <v>191</v>
      </c>
      <c r="J6" s="88"/>
      <c r="K6" s="88"/>
      <c r="L6" s="89"/>
      <c r="M6" s="87" t="s">
        <v>192</v>
      </c>
      <c r="N6" s="88"/>
      <c r="O6" s="88"/>
      <c r="P6" s="89"/>
      <c r="Q6" s="15"/>
      <c r="R6" s="16"/>
      <c r="S6" s="15"/>
      <c r="T6" s="15"/>
      <c r="U6" s="15"/>
      <c r="V6" s="15"/>
      <c r="W6" s="15"/>
      <c r="X6" s="15"/>
      <c r="Y6" s="15"/>
      <c r="Z6" s="15"/>
    </row>
    <row r="7" spans="1:26" ht="15" customHeight="1">
      <c r="A7" s="18" t="s">
        <v>11</v>
      </c>
      <c r="B7" s="19" t="s">
        <v>12</v>
      </c>
      <c r="C7" s="19" t="s">
        <v>13</v>
      </c>
      <c r="D7" s="20" t="s">
        <v>14</v>
      </c>
      <c r="E7" s="18" t="s">
        <v>11</v>
      </c>
      <c r="F7" s="19" t="s">
        <v>12</v>
      </c>
      <c r="G7" s="19" t="s">
        <v>13</v>
      </c>
      <c r="H7" s="20" t="s">
        <v>14</v>
      </c>
      <c r="I7" s="18" t="s">
        <v>11</v>
      </c>
      <c r="J7" s="19" t="s">
        <v>12</v>
      </c>
      <c r="K7" s="19" t="s">
        <v>13</v>
      </c>
      <c r="L7" s="20" t="s">
        <v>14</v>
      </c>
      <c r="M7" s="18" t="s">
        <v>11</v>
      </c>
      <c r="N7" s="19" t="s">
        <v>12</v>
      </c>
      <c r="O7" s="19" t="s">
        <v>13</v>
      </c>
      <c r="P7" s="20" t="s">
        <v>14</v>
      </c>
      <c r="Q7" s="15"/>
      <c r="R7" s="16"/>
      <c r="S7" s="15"/>
      <c r="T7" s="15"/>
      <c r="U7" s="15"/>
      <c r="V7" s="15"/>
      <c r="W7" s="15"/>
      <c r="X7" s="15"/>
      <c r="Y7" s="15"/>
      <c r="Z7" s="15"/>
    </row>
    <row r="8" spans="1:26" ht="15" customHeight="1">
      <c r="A8" s="21">
        <f>会員名簿!D141</f>
        <v>0</v>
      </c>
      <c r="B8" s="22">
        <f>会員名簿!D143</f>
        <v>0</v>
      </c>
      <c r="C8" s="22">
        <f>会員名簿!D145</f>
        <v>0</v>
      </c>
      <c r="D8" s="23">
        <f>会員名簿!D147</f>
        <v>0</v>
      </c>
      <c r="E8" s="21">
        <f>会員名簿!D149</f>
        <v>0</v>
      </c>
      <c r="F8" s="22">
        <f>会員名簿!D151</f>
        <v>0</v>
      </c>
      <c r="G8" s="22">
        <f>会員名簿!D153</f>
        <v>0</v>
      </c>
      <c r="H8" s="23">
        <f>会員名簿!D155</f>
        <v>0</v>
      </c>
      <c r="I8" s="21">
        <f>会員名簿!E141</f>
        <v>0</v>
      </c>
      <c r="J8" s="22">
        <f>会員名簿!E143</f>
        <v>0</v>
      </c>
      <c r="K8" s="22">
        <f>会員名簿!E145</f>
        <v>0</v>
      </c>
      <c r="L8" s="23">
        <f>会員名簿!E147</f>
        <v>0</v>
      </c>
      <c r="M8" s="24">
        <f t="shared" ref="M8:P8" si="0">A8+E8+I8</f>
        <v>0</v>
      </c>
      <c r="N8" s="25">
        <f t="shared" si="0"/>
        <v>0</v>
      </c>
      <c r="O8" s="25">
        <f t="shared" si="0"/>
        <v>0</v>
      </c>
      <c r="P8" s="26">
        <f t="shared" si="0"/>
        <v>0</v>
      </c>
      <c r="Q8" s="15"/>
      <c r="R8" s="16"/>
      <c r="S8" s="15"/>
      <c r="T8" s="15"/>
      <c r="U8" s="15"/>
      <c r="V8" s="15"/>
      <c r="W8" s="15"/>
      <c r="X8" s="15"/>
      <c r="Y8" s="15"/>
      <c r="Z8" s="15"/>
    </row>
    <row r="9" spans="1:26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6"/>
      <c r="S9" s="15"/>
      <c r="T9" s="15"/>
      <c r="U9" s="15"/>
      <c r="V9" s="15"/>
      <c r="W9" s="15"/>
      <c r="X9" s="15"/>
      <c r="Y9" s="15"/>
      <c r="Z9" s="15"/>
    </row>
    <row r="10" spans="1:26" ht="15" customHeight="1">
      <c r="A10" s="17" t="s">
        <v>193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6"/>
      <c r="S10" s="15"/>
      <c r="T10" s="15"/>
      <c r="U10" s="15"/>
      <c r="V10" s="15"/>
      <c r="W10" s="15"/>
      <c r="X10" s="15"/>
      <c r="Y10" s="15"/>
      <c r="Z10" s="15"/>
    </row>
    <row r="11" spans="1:26" ht="15" customHeight="1">
      <c r="A11" s="99" t="s">
        <v>2303</v>
      </c>
      <c r="B11" s="87" t="s">
        <v>11</v>
      </c>
      <c r="C11" s="88"/>
      <c r="D11" s="89"/>
      <c r="E11" s="87" t="s">
        <v>12</v>
      </c>
      <c r="F11" s="88"/>
      <c r="G11" s="89"/>
      <c r="H11" s="87" t="s">
        <v>13</v>
      </c>
      <c r="I11" s="88"/>
      <c r="J11" s="89"/>
      <c r="K11" s="87" t="s">
        <v>14</v>
      </c>
      <c r="L11" s="88"/>
      <c r="M11" s="89"/>
      <c r="N11" s="87" t="s">
        <v>192</v>
      </c>
      <c r="O11" s="88"/>
      <c r="P11" s="89"/>
      <c r="Q11" s="15"/>
      <c r="R11" s="16"/>
      <c r="S11" s="15"/>
      <c r="T11" s="15"/>
      <c r="U11" s="15"/>
      <c r="V11" s="15"/>
      <c r="W11" s="15"/>
      <c r="X11" s="15"/>
      <c r="Y11" s="15"/>
      <c r="Z11" s="15"/>
    </row>
    <row r="12" spans="1:26" ht="15" customHeight="1">
      <c r="A12" s="91"/>
      <c r="B12" s="27" t="s">
        <v>4</v>
      </c>
      <c r="C12" s="28" t="s">
        <v>5</v>
      </c>
      <c r="D12" s="29" t="s">
        <v>194</v>
      </c>
      <c r="E12" s="27" t="s">
        <v>4</v>
      </c>
      <c r="F12" s="28" t="s">
        <v>5</v>
      </c>
      <c r="G12" s="29" t="s">
        <v>194</v>
      </c>
      <c r="H12" s="27" t="s">
        <v>4</v>
      </c>
      <c r="I12" s="28" t="s">
        <v>5</v>
      </c>
      <c r="J12" s="29" t="s">
        <v>194</v>
      </c>
      <c r="K12" s="27" t="s">
        <v>4</v>
      </c>
      <c r="L12" s="28" t="s">
        <v>5</v>
      </c>
      <c r="M12" s="29" t="s">
        <v>194</v>
      </c>
      <c r="N12" s="27" t="s">
        <v>4</v>
      </c>
      <c r="O12" s="28" t="s">
        <v>5</v>
      </c>
      <c r="P12" s="29" t="s">
        <v>194</v>
      </c>
      <c r="Q12" s="15"/>
      <c r="R12" s="16"/>
      <c r="S12" s="15"/>
      <c r="T12" s="15"/>
      <c r="U12" s="15"/>
      <c r="V12" s="15"/>
      <c r="W12" s="15"/>
      <c r="X12" s="15"/>
      <c r="Y12" s="15"/>
      <c r="Z12" s="15"/>
    </row>
    <row r="13" spans="1:26" ht="15" customHeight="1">
      <c r="A13" s="92"/>
      <c r="B13" s="21">
        <f>会員名簿!F141</f>
        <v>0</v>
      </c>
      <c r="C13" s="22">
        <f>会員名簿!F149</f>
        <v>0</v>
      </c>
      <c r="D13" s="26">
        <f>B13+C13</f>
        <v>0</v>
      </c>
      <c r="E13" s="21">
        <f>会員名簿!F143</f>
        <v>0</v>
      </c>
      <c r="F13" s="22">
        <f>会員名簿!F151</f>
        <v>0</v>
      </c>
      <c r="G13" s="26">
        <f>E13+F13</f>
        <v>0</v>
      </c>
      <c r="H13" s="21">
        <f>会員名簿!F145</f>
        <v>0</v>
      </c>
      <c r="I13" s="22">
        <f>会員名簿!F153</f>
        <v>0</v>
      </c>
      <c r="J13" s="26">
        <f>H13+I13</f>
        <v>0</v>
      </c>
      <c r="K13" s="21">
        <f>会員名簿!F147</f>
        <v>0</v>
      </c>
      <c r="L13" s="22">
        <f>会員名簿!F155</f>
        <v>0</v>
      </c>
      <c r="M13" s="26">
        <f>K13+L13</f>
        <v>0</v>
      </c>
      <c r="N13" s="24">
        <f t="shared" ref="N13:O13" si="1">B13+E13+H13+K13</f>
        <v>0</v>
      </c>
      <c r="O13" s="25">
        <f t="shared" si="1"/>
        <v>0</v>
      </c>
      <c r="P13" s="26">
        <f>N13+O13</f>
        <v>0</v>
      </c>
      <c r="Q13" s="15"/>
      <c r="R13" s="16"/>
      <c r="S13" s="15"/>
      <c r="T13" s="15"/>
      <c r="U13" s="15"/>
      <c r="V13" s="15"/>
      <c r="W13" s="15"/>
      <c r="X13" s="15"/>
      <c r="Y13" s="15"/>
      <c r="Z13" s="15"/>
    </row>
    <row r="14" spans="1:26" ht="15" customHeight="1">
      <c r="A14" s="99" t="s">
        <v>2304</v>
      </c>
      <c r="B14" s="87" t="s">
        <v>11</v>
      </c>
      <c r="C14" s="88"/>
      <c r="D14" s="89"/>
      <c r="E14" s="87" t="s">
        <v>12</v>
      </c>
      <c r="F14" s="88"/>
      <c r="G14" s="89"/>
      <c r="H14" s="87" t="s">
        <v>13</v>
      </c>
      <c r="I14" s="88"/>
      <c r="J14" s="89"/>
      <c r="K14" s="87" t="s">
        <v>14</v>
      </c>
      <c r="L14" s="88"/>
      <c r="M14" s="89"/>
      <c r="N14" s="87" t="s">
        <v>192</v>
      </c>
      <c r="O14" s="88"/>
      <c r="P14" s="89"/>
      <c r="Q14" s="15"/>
      <c r="R14" s="16"/>
      <c r="S14" s="15"/>
      <c r="T14" s="15"/>
      <c r="U14" s="15"/>
      <c r="V14" s="15"/>
      <c r="W14" s="15"/>
      <c r="X14" s="15"/>
      <c r="Y14" s="15"/>
      <c r="Z14" s="15"/>
    </row>
    <row r="15" spans="1:26" ht="15" customHeight="1">
      <c r="A15" s="91"/>
      <c r="B15" s="27" t="s">
        <v>4</v>
      </c>
      <c r="C15" s="28" t="s">
        <v>5</v>
      </c>
      <c r="D15" s="29" t="s">
        <v>194</v>
      </c>
      <c r="E15" s="27" t="s">
        <v>4</v>
      </c>
      <c r="F15" s="28" t="s">
        <v>5</v>
      </c>
      <c r="G15" s="29" t="s">
        <v>194</v>
      </c>
      <c r="H15" s="27" t="s">
        <v>4</v>
      </c>
      <c r="I15" s="28" t="s">
        <v>5</v>
      </c>
      <c r="J15" s="29" t="s">
        <v>194</v>
      </c>
      <c r="K15" s="27" t="s">
        <v>4</v>
      </c>
      <c r="L15" s="28" t="s">
        <v>5</v>
      </c>
      <c r="M15" s="29" t="s">
        <v>194</v>
      </c>
      <c r="N15" s="27" t="s">
        <v>4</v>
      </c>
      <c r="O15" s="28" t="s">
        <v>5</v>
      </c>
      <c r="P15" s="29" t="s">
        <v>194</v>
      </c>
      <c r="Q15" s="15"/>
      <c r="R15" s="16"/>
      <c r="S15" s="15"/>
      <c r="T15" s="15"/>
      <c r="U15" s="15"/>
      <c r="V15" s="15"/>
      <c r="W15" s="15"/>
      <c r="X15" s="15"/>
      <c r="Y15" s="15"/>
      <c r="Z15" s="15"/>
    </row>
    <row r="16" spans="1:26" ht="15" customHeight="1">
      <c r="A16" s="92"/>
      <c r="B16" s="21">
        <f>会員名簿!G141</f>
        <v>0</v>
      </c>
      <c r="C16" s="22">
        <f>会員名簿!G149</f>
        <v>0</v>
      </c>
      <c r="D16" s="26">
        <f>B16+C16</f>
        <v>0</v>
      </c>
      <c r="E16" s="21">
        <f>会員名簿!G143</f>
        <v>0</v>
      </c>
      <c r="F16" s="22">
        <f>会員名簿!G151</f>
        <v>0</v>
      </c>
      <c r="G16" s="26">
        <f>E16+F16</f>
        <v>0</v>
      </c>
      <c r="H16" s="21">
        <f>会員名簿!G145</f>
        <v>0</v>
      </c>
      <c r="I16" s="22">
        <f>会員名簿!G153</f>
        <v>0</v>
      </c>
      <c r="J16" s="26">
        <f>H16+I16</f>
        <v>0</v>
      </c>
      <c r="K16" s="21">
        <f>会員名簿!F147</f>
        <v>0</v>
      </c>
      <c r="L16" s="22">
        <f>会員名簿!G155</f>
        <v>0</v>
      </c>
      <c r="M16" s="26">
        <f>K16+L16</f>
        <v>0</v>
      </c>
      <c r="N16" s="24">
        <f t="shared" ref="N16:O16" si="2">B16+E16+H16+K16</f>
        <v>0</v>
      </c>
      <c r="O16" s="25">
        <f t="shared" si="2"/>
        <v>0</v>
      </c>
      <c r="P16" s="26">
        <f>N16+O16</f>
        <v>0</v>
      </c>
      <c r="Q16" s="15"/>
      <c r="R16" s="16"/>
      <c r="S16" s="15"/>
      <c r="T16" s="15"/>
      <c r="U16" s="15"/>
      <c r="V16" s="15"/>
      <c r="W16" s="15"/>
      <c r="X16" s="15"/>
      <c r="Y16" s="15"/>
      <c r="Z16" s="15"/>
    </row>
    <row r="17" spans="1:26" ht="15" customHeight="1">
      <c r="A17" s="90" t="s">
        <v>2305</v>
      </c>
      <c r="B17" s="87" t="s">
        <v>11</v>
      </c>
      <c r="C17" s="88"/>
      <c r="D17" s="89"/>
      <c r="E17" s="87" t="s">
        <v>12</v>
      </c>
      <c r="F17" s="88"/>
      <c r="G17" s="89"/>
      <c r="H17" s="87" t="s">
        <v>13</v>
      </c>
      <c r="I17" s="88"/>
      <c r="J17" s="89"/>
      <c r="K17" s="87" t="s">
        <v>14</v>
      </c>
      <c r="L17" s="88"/>
      <c r="M17" s="89"/>
      <c r="N17" s="87" t="s">
        <v>192</v>
      </c>
      <c r="O17" s="88"/>
      <c r="P17" s="89"/>
      <c r="Q17" s="15"/>
      <c r="R17" s="16"/>
      <c r="S17" s="15"/>
      <c r="T17" s="15"/>
      <c r="U17" s="15"/>
      <c r="V17" s="15"/>
      <c r="W17" s="15"/>
      <c r="X17" s="15"/>
      <c r="Y17" s="15"/>
      <c r="Z17" s="15"/>
    </row>
    <row r="18" spans="1:26" ht="15" customHeight="1">
      <c r="A18" s="91"/>
      <c r="B18" s="27" t="s">
        <v>4</v>
      </c>
      <c r="C18" s="28" t="s">
        <v>5</v>
      </c>
      <c r="D18" s="29" t="s">
        <v>194</v>
      </c>
      <c r="E18" s="27" t="s">
        <v>4</v>
      </c>
      <c r="F18" s="28" t="s">
        <v>5</v>
      </c>
      <c r="G18" s="29" t="s">
        <v>194</v>
      </c>
      <c r="H18" s="27" t="s">
        <v>4</v>
      </c>
      <c r="I18" s="28" t="s">
        <v>5</v>
      </c>
      <c r="J18" s="29" t="s">
        <v>194</v>
      </c>
      <c r="K18" s="27" t="s">
        <v>4</v>
      </c>
      <c r="L18" s="28" t="s">
        <v>5</v>
      </c>
      <c r="M18" s="29" t="s">
        <v>194</v>
      </c>
      <c r="N18" s="27" t="s">
        <v>4</v>
      </c>
      <c r="O18" s="28" t="s">
        <v>5</v>
      </c>
      <c r="P18" s="29" t="s">
        <v>194</v>
      </c>
      <c r="Q18" s="15"/>
      <c r="R18" s="16"/>
      <c r="S18" s="15"/>
      <c r="T18" s="15"/>
      <c r="U18" s="15"/>
      <c r="V18" s="15"/>
      <c r="W18" s="15"/>
      <c r="X18" s="15"/>
      <c r="Y18" s="15"/>
      <c r="Z18" s="15"/>
    </row>
    <row r="19" spans="1:26" ht="15" customHeight="1">
      <c r="A19" s="92"/>
      <c r="B19" s="21">
        <f>会員名簿!H141</f>
        <v>0</v>
      </c>
      <c r="C19" s="22">
        <f>会員名簿!H149</f>
        <v>0</v>
      </c>
      <c r="D19" s="26">
        <f>B19+C19</f>
        <v>0</v>
      </c>
      <c r="E19" s="21">
        <f>会員名簿!H143</f>
        <v>0</v>
      </c>
      <c r="F19" s="22">
        <f>会員名簿!H151</f>
        <v>0</v>
      </c>
      <c r="G19" s="26">
        <f>E19+F19</f>
        <v>0</v>
      </c>
      <c r="H19" s="21">
        <f>会員名簿!H145</f>
        <v>0</v>
      </c>
      <c r="I19" s="22">
        <f>会員名簿!H153</f>
        <v>0</v>
      </c>
      <c r="J19" s="26">
        <f>H19+I19</f>
        <v>0</v>
      </c>
      <c r="K19" s="21">
        <f>会員名簿!H147</f>
        <v>0</v>
      </c>
      <c r="L19" s="22">
        <f>会員名簿!H155</f>
        <v>0</v>
      </c>
      <c r="M19" s="26">
        <f>K19+L19</f>
        <v>0</v>
      </c>
      <c r="N19" s="24">
        <f t="shared" ref="N19:O19" si="3">B19+E19+H19+K19</f>
        <v>0</v>
      </c>
      <c r="O19" s="25">
        <f t="shared" si="3"/>
        <v>0</v>
      </c>
      <c r="P19" s="26">
        <f>N19+O19</f>
        <v>0</v>
      </c>
      <c r="Q19" s="15"/>
      <c r="R19" s="16"/>
      <c r="S19" s="15"/>
      <c r="T19" s="15"/>
      <c r="U19" s="15"/>
      <c r="V19" s="15"/>
      <c r="W19" s="15"/>
      <c r="X19" s="15"/>
      <c r="Y19" s="15"/>
      <c r="Z19" s="15"/>
    </row>
    <row r="20" spans="1:26" ht="15" customHeight="1">
      <c r="A20" s="90" t="s">
        <v>2306</v>
      </c>
      <c r="B20" s="87" t="s">
        <v>11</v>
      </c>
      <c r="C20" s="88"/>
      <c r="D20" s="89"/>
      <c r="E20" s="87" t="s">
        <v>12</v>
      </c>
      <c r="F20" s="88"/>
      <c r="G20" s="89"/>
      <c r="H20" s="87" t="s">
        <v>13</v>
      </c>
      <c r="I20" s="88"/>
      <c r="J20" s="89"/>
      <c r="K20" s="87" t="s">
        <v>14</v>
      </c>
      <c r="L20" s="88"/>
      <c r="M20" s="89"/>
      <c r="N20" s="87" t="s">
        <v>192</v>
      </c>
      <c r="O20" s="88"/>
      <c r="P20" s="89"/>
      <c r="Q20" s="15"/>
      <c r="R20" s="16"/>
      <c r="S20" s="15"/>
      <c r="T20" s="15"/>
      <c r="U20" s="15"/>
      <c r="V20" s="15"/>
      <c r="W20" s="15"/>
      <c r="X20" s="15"/>
      <c r="Y20" s="15"/>
      <c r="Z20" s="15"/>
    </row>
    <row r="21" spans="1:26" ht="15" customHeight="1">
      <c r="A21" s="91"/>
      <c r="B21" s="27" t="s">
        <v>4</v>
      </c>
      <c r="C21" s="28" t="s">
        <v>5</v>
      </c>
      <c r="D21" s="29" t="s">
        <v>194</v>
      </c>
      <c r="E21" s="27" t="s">
        <v>4</v>
      </c>
      <c r="F21" s="28" t="s">
        <v>5</v>
      </c>
      <c r="G21" s="29" t="s">
        <v>194</v>
      </c>
      <c r="H21" s="27" t="s">
        <v>4</v>
      </c>
      <c r="I21" s="28" t="s">
        <v>5</v>
      </c>
      <c r="J21" s="29" t="s">
        <v>194</v>
      </c>
      <c r="K21" s="27" t="s">
        <v>4</v>
      </c>
      <c r="L21" s="28" t="s">
        <v>5</v>
      </c>
      <c r="M21" s="29" t="s">
        <v>194</v>
      </c>
      <c r="N21" s="27" t="s">
        <v>4</v>
      </c>
      <c r="O21" s="28" t="s">
        <v>5</v>
      </c>
      <c r="P21" s="29" t="s">
        <v>194</v>
      </c>
      <c r="Q21" s="15"/>
      <c r="R21" s="16"/>
      <c r="S21" s="15"/>
      <c r="T21" s="15"/>
      <c r="U21" s="15"/>
      <c r="V21" s="15"/>
      <c r="W21" s="15"/>
      <c r="X21" s="15"/>
      <c r="Y21" s="15"/>
      <c r="Z21" s="15"/>
    </row>
    <row r="22" spans="1:26" ht="15" customHeight="1" thickBot="1">
      <c r="A22" s="92"/>
      <c r="B22" s="21">
        <f>会員名簿!I141</f>
        <v>0</v>
      </c>
      <c r="C22" s="22">
        <f>会員名簿!I149</f>
        <v>0</v>
      </c>
      <c r="D22" s="26">
        <f>B22+C22</f>
        <v>0</v>
      </c>
      <c r="E22" s="21">
        <f>会員名簿!I143</f>
        <v>0</v>
      </c>
      <c r="F22" s="22">
        <f>会員名簿!I151</f>
        <v>0</v>
      </c>
      <c r="G22" s="26">
        <f>E22+F22</f>
        <v>0</v>
      </c>
      <c r="H22" s="21">
        <f>会員名簿!I145</f>
        <v>0</v>
      </c>
      <c r="I22" s="22">
        <f>会員名簿!I153</f>
        <v>0</v>
      </c>
      <c r="J22" s="26">
        <f>H22+I22</f>
        <v>0</v>
      </c>
      <c r="K22" s="21">
        <f>会員名簿!I147</f>
        <v>0</v>
      </c>
      <c r="L22" s="22">
        <f>会員名簿!I155</f>
        <v>0</v>
      </c>
      <c r="M22" s="26">
        <f>K22+L22</f>
        <v>0</v>
      </c>
      <c r="N22" s="24">
        <f t="shared" ref="N22:O22" si="4">B22+E22+H22+K22</f>
        <v>0</v>
      </c>
      <c r="O22" s="25">
        <f t="shared" si="4"/>
        <v>0</v>
      </c>
      <c r="P22" s="26">
        <f>N22+O22</f>
        <v>0</v>
      </c>
      <c r="Q22" s="15"/>
      <c r="R22" s="16"/>
      <c r="S22" s="15"/>
      <c r="T22" s="15"/>
      <c r="U22" s="15"/>
      <c r="V22" s="15"/>
      <c r="W22" s="15"/>
      <c r="X22" s="15"/>
      <c r="Y22" s="15"/>
      <c r="Z22" s="15"/>
    </row>
    <row r="23" spans="1:26" ht="15" customHeight="1" thickBot="1">
      <c r="A23" s="93" t="s">
        <v>2307</v>
      </c>
      <c r="B23" s="87" t="s">
        <v>11</v>
      </c>
      <c r="C23" s="88"/>
      <c r="D23" s="89"/>
      <c r="E23" s="87" t="s">
        <v>12</v>
      </c>
      <c r="F23" s="88"/>
      <c r="G23" s="89"/>
      <c r="H23" s="87" t="s">
        <v>13</v>
      </c>
      <c r="I23" s="88"/>
      <c r="J23" s="89"/>
      <c r="K23" s="87" t="s">
        <v>14</v>
      </c>
      <c r="L23" s="88"/>
      <c r="M23" s="89"/>
      <c r="N23" s="87" t="s">
        <v>192</v>
      </c>
      <c r="O23" s="88"/>
      <c r="P23" s="89"/>
      <c r="Q23" s="15"/>
      <c r="R23" s="16"/>
      <c r="S23" s="15"/>
      <c r="T23" s="15"/>
      <c r="U23" s="15"/>
      <c r="V23" s="15"/>
      <c r="W23" s="15"/>
      <c r="X23" s="15"/>
      <c r="Y23" s="15"/>
      <c r="Z23" s="15"/>
    </row>
    <row r="24" spans="1:26" ht="15" customHeight="1" thickBot="1">
      <c r="A24" s="94"/>
      <c r="B24" s="27" t="s">
        <v>4</v>
      </c>
      <c r="C24" s="28" t="s">
        <v>5</v>
      </c>
      <c r="D24" s="29" t="s">
        <v>194</v>
      </c>
      <c r="E24" s="27" t="s">
        <v>4</v>
      </c>
      <c r="F24" s="28" t="s">
        <v>5</v>
      </c>
      <c r="G24" s="29" t="s">
        <v>194</v>
      </c>
      <c r="H24" s="27" t="s">
        <v>4</v>
      </c>
      <c r="I24" s="28" t="s">
        <v>5</v>
      </c>
      <c r="J24" s="29" t="s">
        <v>194</v>
      </c>
      <c r="K24" s="27" t="s">
        <v>4</v>
      </c>
      <c r="L24" s="28" t="s">
        <v>5</v>
      </c>
      <c r="M24" s="29" t="s">
        <v>194</v>
      </c>
      <c r="N24" s="27" t="s">
        <v>4</v>
      </c>
      <c r="O24" s="28" t="s">
        <v>5</v>
      </c>
      <c r="P24" s="29" t="s">
        <v>194</v>
      </c>
      <c r="Q24" s="15"/>
      <c r="R24" s="16"/>
      <c r="S24" s="15"/>
      <c r="T24" s="15"/>
      <c r="U24" s="15"/>
      <c r="V24" s="15"/>
      <c r="W24" s="15"/>
      <c r="X24" s="15"/>
      <c r="Y24" s="15"/>
      <c r="Z24" s="15"/>
    </row>
    <row r="25" spans="1:26" ht="15" customHeight="1" thickBot="1">
      <c r="A25" s="94"/>
      <c r="B25" s="21">
        <f>会員名簿!J141</f>
        <v>0</v>
      </c>
      <c r="C25" s="22">
        <f>会員名簿!J149</f>
        <v>0</v>
      </c>
      <c r="D25" s="26">
        <f>B25+C25</f>
        <v>0</v>
      </c>
      <c r="E25" s="21">
        <f>会員名簿!J143</f>
        <v>0</v>
      </c>
      <c r="F25" s="22">
        <f>会員名簿!J151</f>
        <v>0</v>
      </c>
      <c r="G25" s="26">
        <f>E25+F25</f>
        <v>0</v>
      </c>
      <c r="H25" s="21">
        <f>会員名簿!J145</f>
        <v>0</v>
      </c>
      <c r="I25" s="22">
        <f>会員名簿!J153</f>
        <v>0</v>
      </c>
      <c r="J25" s="26">
        <f>H25+I25</f>
        <v>0</v>
      </c>
      <c r="K25" s="21">
        <f>会員名簿!J147</f>
        <v>0</v>
      </c>
      <c r="L25" s="22">
        <f>会員名簿!J155</f>
        <v>0</v>
      </c>
      <c r="M25" s="26">
        <f>K25+L25</f>
        <v>0</v>
      </c>
      <c r="N25" s="24">
        <f t="shared" ref="N25" si="5">B25+E25+H25+K25</f>
        <v>0</v>
      </c>
      <c r="O25" s="25">
        <f t="shared" ref="O25" si="6">C25+F25+I25+L25</f>
        <v>0</v>
      </c>
      <c r="P25" s="26">
        <f>N25+O25</f>
        <v>0</v>
      </c>
      <c r="Q25" s="15"/>
      <c r="R25" s="16"/>
      <c r="S25" s="15"/>
      <c r="T25" s="15"/>
      <c r="U25" s="15"/>
      <c r="V25" s="15"/>
      <c r="W25" s="15"/>
      <c r="X25" s="15"/>
      <c r="Y25" s="15"/>
      <c r="Z25" s="15"/>
    </row>
    <row r="26" spans="1:26" ht="15" customHeight="1" thickBot="1">
      <c r="A26" s="93" t="s">
        <v>2308</v>
      </c>
      <c r="B26" s="87" t="s">
        <v>11</v>
      </c>
      <c r="C26" s="88"/>
      <c r="D26" s="89"/>
      <c r="E26" s="87" t="s">
        <v>12</v>
      </c>
      <c r="F26" s="88"/>
      <c r="G26" s="89"/>
      <c r="H26" s="87" t="s">
        <v>13</v>
      </c>
      <c r="I26" s="88"/>
      <c r="J26" s="89"/>
      <c r="K26" s="87" t="s">
        <v>14</v>
      </c>
      <c r="L26" s="88"/>
      <c r="M26" s="89"/>
      <c r="N26" s="87" t="s">
        <v>192</v>
      </c>
      <c r="O26" s="88"/>
      <c r="P26" s="89"/>
      <c r="Q26" s="15"/>
      <c r="R26" s="16"/>
      <c r="S26" s="15"/>
      <c r="T26" s="15"/>
      <c r="U26" s="15"/>
      <c r="V26" s="15"/>
      <c r="W26" s="15"/>
      <c r="X26" s="15"/>
      <c r="Y26" s="15"/>
      <c r="Z26" s="15"/>
    </row>
    <row r="27" spans="1:26" ht="15" customHeight="1" thickBot="1">
      <c r="A27" s="94"/>
      <c r="B27" s="27" t="s">
        <v>4</v>
      </c>
      <c r="C27" s="28" t="s">
        <v>5</v>
      </c>
      <c r="D27" s="29" t="s">
        <v>194</v>
      </c>
      <c r="E27" s="27" t="s">
        <v>4</v>
      </c>
      <c r="F27" s="28" t="s">
        <v>5</v>
      </c>
      <c r="G27" s="29" t="s">
        <v>194</v>
      </c>
      <c r="H27" s="27" t="s">
        <v>4</v>
      </c>
      <c r="I27" s="28" t="s">
        <v>5</v>
      </c>
      <c r="J27" s="29" t="s">
        <v>194</v>
      </c>
      <c r="K27" s="27" t="s">
        <v>4</v>
      </c>
      <c r="L27" s="28" t="s">
        <v>5</v>
      </c>
      <c r="M27" s="29" t="s">
        <v>194</v>
      </c>
      <c r="N27" s="27" t="s">
        <v>4</v>
      </c>
      <c r="O27" s="28" t="s">
        <v>5</v>
      </c>
      <c r="P27" s="29" t="s">
        <v>194</v>
      </c>
      <c r="Q27" s="15"/>
      <c r="R27" s="16"/>
      <c r="S27" s="15"/>
      <c r="T27" s="15"/>
      <c r="U27" s="15"/>
      <c r="V27" s="15"/>
      <c r="W27" s="15"/>
      <c r="X27" s="15"/>
      <c r="Y27" s="15"/>
      <c r="Z27" s="15"/>
    </row>
    <row r="28" spans="1:26" ht="15" customHeight="1" thickBot="1">
      <c r="A28" s="94"/>
      <c r="B28" s="21">
        <f>会員名簿!K141</f>
        <v>0</v>
      </c>
      <c r="C28" s="22">
        <f>会員名簿!I155</f>
        <v>0</v>
      </c>
      <c r="D28" s="26">
        <f>B28+C28</f>
        <v>0</v>
      </c>
      <c r="E28" s="21">
        <f>会員名簿!K143</f>
        <v>0</v>
      </c>
      <c r="F28" s="22">
        <f>会員名簿!K151</f>
        <v>0</v>
      </c>
      <c r="G28" s="26">
        <f>E28+F28</f>
        <v>0</v>
      </c>
      <c r="H28" s="21">
        <f>会員名簿!K145</f>
        <v>0</v>
      </c>
      <c r="I28" s="22">
        <f>会員名簿!K153</f>
        <v>0</v>
      </c>
      <c r="J28" s="26">
        <f>H28+I28</f>
        <v>0</v>
      </c>
      <c r="K28" s="21">
        <f>会員名簿!K147</f>
        <v>0</v>
      </c>
      <c r="L28" s="22">
        <f>会員名簿!K155</f>
        <v>0</v>
      </c>
      <c r="M28" s="26">
        <f>K28+L28</f>
        <v>0</v>
      </c>
      <c r="N28" s="24">
        <f t="shared" ref="N28" si="7">B28+E28+H28+K28</f>
        <v>0</v>
      </c>
      <c r="O28" s="25">
        <f t="shared" ref="O28" si="8">C28+F28+I28+L28</f>
        <v>0</v>
      </c>
      <c r="P28" s="26">
        <f>N28+O28</f>
        <v>0</v>
      </c>
      <c r="Q28" s="15"/>
      <c r="R28" s="16"/>
      <c r="S28" s="15"/>
      <c r="T28" s="15"/>
      <c r="U28" s="15"/>
      <c r="V28" s="15"/>
      <c r="W28" s="15"/>
      <c r="X28" s="15"/>
      <c r="Y28" s="15"/>
      <c r="Z28" s="15"/>
    </row>
    <row r="29" spans="1:26" ht="15" customHeight="1" thickBot="1">
      <c r="A29" s="93" t="s">
        <v>2309</v>
      </c>
      <c r="B29" s="87" t="s">
        <v>11</v>
      </c>
      <c r="C29" s="88"/>
      <c r="D29" s="89"/>
      <c r="E29" s="87" t="s">
        <v>12</v>
      </c>
      <c r="F29" s="88"/>
      <c r="G29" s="89"/>
      <c r="H29" s="87" t="s">
        <v>13</v>
      </c>
      <c r="I29" s="88"/>
      <c r="J29" s="89"/>
      <c r="K29" s="87" t="s">
        <v>14</v>
      </c>
      <c r="L29" s="88"/>
      <c r="M29" s="89"/>
      <c r="N29" s="87" t="s">
        <v>192</v>
      </c>
      <c r="O29" s="88"/>
      <c r="P29" s="89"/>
      <c r="Q29" s="15"/>
      <c r="R29" s="16"/>
      <c r="S29" s="15"/>
      <c r="T29" s="15"/>
      <c r="U29" s="15"/>
      <c r="V29" s="15"/>
      <c r="W29" s="15"/>
      <c r="X29" s="15"/>
      <c r="Y29" s="15"/>
      <c r="Z29" s="15"/>
    </row>
    <row r="30" spans="1:26" ht="15" customHeight="1" thickBot="1">
      <c r="A30" s="94"/>
      <c r="B30" s="27" t="s">
        <v>4</v>
      </c>
      <c r="C30" s="28" t="s">
        <v>5</v>
      </c>
      <c r="D30" s="29" t="s">
        <v>194</v>
      </c>
      <c r="E30" s="27" t="s">
        <v>4</v>
      </c>
      <c r="F30" s="28" t="s">
        <v>5</v>
      </c>
      <c r="G30" s="29" t="s">
        <v>194</v>
      </c>
      <c r="H30" s="27" t="s">
        <v>4</v>
      </c>
      <c r="I30" s="28" t="s">
        <v>5</v>
      </c>
      <c r="J30" s="29" t="s">
        <v>194</v>
      </c>
      <c r="K30" s="27" t="s">
        <v>4</v>
      </c>
      <c r="L30" s="28" t="s">
        <v>5</v>
      </c>
      <c r="M30" s="29" t="s">
        <v>194</v>
      </c>
      <c r="N30" s="27" t="s">
        <v>4</v>
      </c>
      <c r="O30" s="28" t="s">
        <v>5</v>
      </c>
      <c r="P30" s="29" t="s">
        <v>194</v>
      </c>
      <c r="Q30" s="15"/>
      <c r="R30" s="16"/>
      <c r="S30" s="15"/>
      <c r="T30" s="15"/>
      <c r="U30" s="15"/>
      <c r="V30" s="15"/>
      <c r="W30" s="15"/>
      <c r="X30" s="15"/>
      <c r="Y30" s="15"/>
      <c r="Z30" s="15"/>
    </row>
    <row r="31" spans="1:26" ht="15" customHeight="1" thickBot="1">
      <c r="A31" s="94"/>
      <c r="B31" s="21">
        <f>会員名簿!L141</f>
        <v>0</v>
      </c>
      <c r="C31" s="22">
        <f>会員名簿!I158</f>
        <v>0</v>
      </c>
      <c r="D31" s="26">
        <f>B31+C31</f>
        <v>0</v>
      </c>
      <c r="E31" s="21">
        <f>会員名簿!L143</f>
        <v>0</v>
      </c>
      <c r="F31" s="22">
        <f>会員名簿!L151</f>
        <v>0</v>
      </c>
      <c r="G31" s="26">
        <f>E31+F31</f>
        <v>0</v>
      </c>
      <c r="H31" s="21">
        <f>会員名簿!L145</f>
        <v>0</v>
      </c>
      <c r="I31" s="22">
        <f>会員名簿!L153</f>
        <v>0</v>
      </c>
      <c r="J31" s="26">
        <f>H31+I31</f>
        <v>0</v>
      </c>
      <c r="K31" s="21">
        <f>会員名簿!L147</f>
        <v>0</v>
      </c>
      <c r="L31" s="22">
        <f>会員名簿!L155</f>
        <v>0</v>
      </c>
      <c r="M31" s="26">
        <f>K31+L31</f>
        <v>0</v>
      </c>
      <c r="N31" s="24">
        <f t="shared" ref="N31" si="9">B31+E31+H31+K31</f>
        <v>0</v>
      </c>
      <c r="O31" s="25">
        <f t="shared" ref="O31" si="10">C31+F31+I31+L31</f>
        <v>0</v>
      </c>
      <c r="P31" s="26">
        <f>N31+O31</f>
        <v>0</v>
      </c>
      <c r="Q31" s="15"/>
      <c r="R31" s="16"/>
      <c r="S31" s="15"/>
      <c r="T31" s="15"/>
      <c r="U31" s="15"/>
      <c r="V31" s="15"/>
      <c r="W31" s="15"/>
      <c r="X31" s="15"/>
      <c r="Y31" s="15"/>
      <c r="Z31" s="15"/>
    </row>
    <row r="32" spans="1:26" ht="1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  <c r="S32" s="15"/>
      <c r="T32" s="15"/>
      <c r="U32" s="15"/>
      <c r="V32" s="15"/>
      <c r="W32" s="15"/>
      <c r="X32" s="15"/>
      <c r="Y32" s="15"/>
      <c r="Z32" s="15"/>
    </row>
    <row r="33" spans="1:26" ht="1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  <c r="S33" s="15"/>
      <c r="T33" s="15"/>
      <c r="U33" s="15"/>
      <c r="V33" s="15"/>
      <c r="W33" s="15"/>
      <c r="X33" s="15"/>
      <c r="Y33" s="15"/>
      <c r="Z33" s="15"/>
    </row>
    <row r="34" spans="1:26" ht="15" customHeight="1">
      <c r="A34" s="17" t="s">
        <v>195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5"/>
      <c r="T34" s="15"/>
      <c r="U34" s="15"/>
      <c r="V34" s="15"/>
      <c r="W34" s="15"/>
      <c r="X34" s="15"/>
      <c r="Y34" s="15"/>
      <c r="Z34" s="15"/>
    </row>
    <row r="35" spans="1:26" ht="15" customHeight="1">
      <c r="A35" s="87" t="s">
        <v>29</v>
      </c>
      <c r="B35" s="88"/>
      <c r="C35" s="89"/>
      <c r="D35" s="87" t="s">
        <v>37</v>
      </c>
      <c r="E35" s="88"/>
      <c r="F35" s="89"/>
      <c r="G35" s="87" t="s">
        <v>44</v>
      </c>
      <c r="H35" s="88"/>
      <c r="I35" s="89"/>
      <c r="J35" s="87" t="s">
        <v>32</v>
      </c>
      <c r="K35" s="88"/>
      <c r="L35" s="89"/>
      <c r="M35" s="87" t="s">
        <v>196</v>
      </c>
      <c r="N35" s="88"/>
      <c r="O35" s="89"/>
      <c r="P35" s="87" t="s">
        <v>192</v>
      </c>
      <c r="Q35" s="88"/>
      <c r="R35" s="89"/>
      <c r="S35" s="15"/>
      <c r="T35" s="15"/>
      <c r="U35" s="15"/>
      <c r="V35" s="15"/>
      <c r="W35" s="15"/>
      <c r="X35" s="15"/>
      <c r="Y35" s="15"/>
      <c r="Z35" s="15"/>
    </row>
    <row r="36" spans="1:26" ht="15" customHeight="1">
      <c r="A36" s="27" t="s">
        <v>4</v>
      </c>
      <c r="B36" s="28" t="s">
        <v>5</v>
      </c>
      <c r="C36" s="29" t="s">
        <v>194</v>
      </c>
      <c r="D36" s="27" t="s">
        <v>4</v>
      </c>
      <c r="E36" s="28" t="s">
        <v>5</v>
      </c>
      <c r="F36" s="29" t="s">
        <v>194</v>
      </c>
      <c r="G36" s="27" t="s">
        <v>4</v>
      </c>
      <c r="H36" s="28" t="s">
        <v>5</v>
      </c>
      <c r="I36" s="29" t="s">
        <v>194</v>
      </c>
      <c r="J36" s="27" t="s">
        <v>4</v>
      </c>
      <c r="K36" s="28" t="s">
        <v>5</v>
      </c>
      <c r="L36" s="29" t="s">
        <v>194</v>
      </c>
      <c r="M36" s="27" t="s">
        <v>4</v>
      </c>
      <c r="N36" s="28" t="s">
        <v>5</v>
      </c>
      <c r="O36" s="29" t="s">
        <v>194</v>
      </c>
      <c r="P36" s="27" t="s">
        <v>4</v>
      </c>
      <c r="Q36" s="28" t="s">
        <v>5</v>
      </c>
      <c r="R36" s="20" t="s">
        <v>194</v>
      </c>
      <c r="S36" s="15"/>
      <c r="T36" s="15"/>
      <c r="U36" s="15"/>
      <c r="V36" s="15"/>
      <c r="W36" s="15"/>
      <c r="X36" s="15"/>
      <c r="Y36" s="15"/>
      <c r="Z36" s="15"/>
    </row>
    <row r="37" spans="1:26" ht="15" customHeight="1">
      <c r="A37" s="21">
        <f>会員名簿!M141</f>
        <v>0</v>
      </c>
      <c r="B37" s="22">
        <f>会員名簿!M151</f>
        <v>0</v>
      </c>
      <c r="C37" s="26">
        <f>A37+B37</f>
        <v>0</v>
      </c>
      <c r="D37" s="21">
        <f>会員名簿!M143</f>
        <v>0</v>
      </c>
      <c r="E37" s="22">
        <f>会員名簿!M153</f>
        <v>0</v>
      </c>
      <c r="F37" s="26">
        <f>D37+E37</f>
        <v>0</v>
      </c>
      <c r="G37" s="21">
        <f>会員名簿!M145</f>
        <v>0</v>
      </c>
      <c r="H37" s="22">
        <f>会員名簿!M155</f>
        <v>0</v>
      </c>
      <c r="I37" s="26">
        <f>G37+H37</f>
        <v>0</v>
      </c>
      <c r="J37" s="21">
        <f>会員名簿!M147</f>
        <v>0</v>
      </c>
      <c r="K37" s="22">
        <f>会員名簿!M157</f>
        <v>0</v>
      </c>
      <c r="L37" s="26">
        <f>J37+K37</f>
        <v>0</v>
      </c>
      <c r="M37" s="21">
        <f>会員名簿!M149</f>
        <v>0</v>
      </c>
      <c r="N37" s="22">
        <f>会員名簿!M159</f>
        <v>0</v>
      </c>
      <c r="O37" s="26">
        <f>M37+N37</f>
        <v>0</v>
      </c>
      <c r="P37" s="24">
        <f t="shared" ref="P37:Q37" si="11">A37+D37+G37+J37+M37</f>
        <v>0</v>
      </c>
      <c r="Q37" s="25">
        <f t="shared" si="11"/>
        <v>0</v>
      </c>
      <c r="R37" s="30">
        <f>P37+Q37</f>
        <v>0</v>
      </c>
      <c r="S37" s="15"/>
      <c r="T37" s="15"/>
      <c r="U37" s="15"/>
      <c r="V37" s="15"/>
      <c r="W37" s="15"/>
      <c r="X37" s="15"/>
      <c r="Y37" s="15"/>
      <c r="Z37" s="15"/>
    </row>
    <row r="38" spans="1:26" ht="1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15"/>
      <c r="T38" s="15"/>
      <c r="U38" s="15"/>
      <c r="V38" s="15"/>
      <c r="W38" s="15"/>
      <c r="X38" s="15"/>
      <c r="Y38" s="15"/>
      <c r="Z38" s="15"/>
    </row>
    <row r="39" spans="1:26" ht="12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5"/>
      <c r="T39" s="15"/>
      <c r="U39" s="15"/>
      <c r="V39" s="15"/>
      <c r="W39" s="15"/>
      <c r="X39" s="15"/>
      <c r="Y39" s="15"/>
      <c r="Z39" s="15"/>
    </row>
    <row r="40" spans="1:26" ht="12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5"/>
      <c r="T40" s="15"/>
      <c r="U40" s="15"/>
      <c r="V40" s="15"/>
      <c r="W40" s="15"/>
      <c r="X40" s="15"/>
      <c r="Y40" s="15"/>
      <c r="Z40" s="15"/>
    </row>
    <row r="41" spans="1:26" ht="12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s="15"/>
      <c r="T41" s="15"/>
      <c r="U41" s="15"/>
      <c r="V41" s="15"/>
      <c r="W41" s="15"/>
      <c r="X41" s="15"/>
      <c r="Y41" s="15"/>
      <c r="Z41" s="15"/>
    </row>
    <row r="42" spans="1:26" ht="12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  <c r="S42" s="15"/>
      <c r="T42" s="15"/>
      <c r="U42" s="15"/>
      <c r="V42" s="15"/>
      <c r="W42" s="15"/>
      <c r="X42" s="15"/>
      <c r="Y42" s="15"/>
      <c r="Z42" s="15"/>
    </row>
    <row r="43" spans="1:26" ht="12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15"/>
      <c r="T43" s="15"/>
      <c r="U43" s="15"/>
      <c r="V43" s="15"/>
      <c r="W43" s="15"/>
      <c r="X43" s="15"/>
      <c r="Y43" s="15"/>
      <c r="Z43" s="15"/>
    </row>
    <row r="44" spans="1:26" ht="12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S44" s="15"/>
      <c r="T44" s="15"/>
      <c r="U44" s="15"/>
      <c r="V44" s="15"/>
      <c r="W44" s="15"/>
      <c r="X44" s="15"/>
      <c r="Y44" s="15"/>
      <c r="Z44" s="15"/>
    </row>
    <row r="45" spans="1:26" ht="12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  <c r="S45" s="15"/>
      <c r="T45" s="15"/>
      <c r="U45" s="15"/>
      <c r="V45" s="15"/>
      <c r="W45" s="15"/>
      <c r="X45" s="15"/>
      <c r="Y45" s="15"/>
      <c r="Z45" s="15"/>
    </row>
    <row r="46" spans="1:26" ht="12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s="15"/>
      <c r="T46" s="15"/>
      <c r="U46" s="15"/>
      <c r="V46" s="15"/>
      <c r="W46" s="15"/>
      <c r="X46" s="15"/>
      <c r="Y46" s="15"/>
      <c r="Z46" s="15"/>
    </row>
    <row r="47" spans="1:26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5"/>
      <c r="T47" s="15"/>
      <c r="U47" s="15"/>
      <c r="V47" s="15"/>
      <c r="W47" s="15"/>
      <c r="X47" s="15"/>
      <c r="Y47" s="15"/>
      <c r="Z47" s="15"/>
    </row>
    <row r="48" spans="1:26" ht="12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  <c r="S48" s="15"/>
      <c r="T48" s="15"/>
      <c r="U48" s="15"/>
      <c r="V48" s="15"/>
      <c r="W48" s="15"/>
      <c r="X48" s="15"/>
      <c r="Y48" s="15"/>
      <c r="Z48" s="15"/>
    </row>
    <row r="49" spans="1:26" ht="12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  <c r="S49" s="15"/>
      <c r="T49" s="15"/>
      <c r="U49" s="15"/>
      <c r="V49" s="15"/>
      <c r="W49" s="15"/>
      <c r="X49" s="15"/>
      <c r="Y49" s="15"/>
      <c r="Z49" s="15"/>
    </row>
    <row r="50" spans="1:26" ht="12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5"/>
      <c r="T50" s="15"/>
      <c r="U50" s="15"/>
      <c r="V50" s="15"/>
      <c r="W50" s="15"/>
      <c r="X50" s="15"/>
      <c r="Y50" s="15"/>
      <c r="Z50" s="15"/>
    </row>
    <row r="51" spans="1:26" ht="12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5"/>
      <c r="T51" s="15"/>
      <c r="U51" s="15"/>
      <c r="V51" s="15"/>
      <c r="W51" s="15"/>
      <c r="X51" s="15"/>
      <c r="Y51" s="15"/>
      <c r="Z51" s="15"/>
    </row>
    <row r="52" spans="1:26" ht="12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s="15"/>
      <c r="T52" s="15"/>
      <c r="U52" s="15"/>
      <c r="V52" s="15"/>
      <c r="W52" s="15"/>
      <c r="X52" s="15"/>
      <c r="Y52" s="15"/>
      <c r="Z52" s="15"/>
    </row>
    <row r="53" spans="1:26" ht="12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s="15"/>
      <c r="T53" s="15"/>
      <c r="U53" s="15"/>
      <c r="V53" s="15"/>
      <c r="W53" s="15"/>
      <c r="X53" s="15"/>
      <c r="Y53" s="15"/>
      <c r="Z53" s="15"/>
    </row>
    <row r="54" spans="1:26" ht="12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/>
      <c r="S54" s="15"/>
      <c r="T54" s="15"/>
      <c r="U54" s="15"/>
      <c r="V54" s="15"/>
      <c r="W54" s="15"/>
      <c r="X54" s="15"/>
      <c r="Y54" s="15"/>
      <c r="Z54" s="15"/>
    </row>
    <row r="55" spans="1:26" ht="12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  <c r="S55" s="15"/>
      <c r="T55" s="15"/>
      <c r="U55" s="15"/>
      <c r="V55" s="15"/>
      <c r="W55" s="15"/>
      <c r="X55" s="15"/>
      <c r="Y55" s="15"/>
      <c r="Z55" s="15"/>
    </row>
    <row r="56" spans="1:26" ht="12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  <c r="S56" s="15"/>
      <c r="T56" s="15"/>
      <c r="U56" s="15"/>
      <c r="V56" s="15"/>
      <c r="W56" s="15"/>
      <c r="X56" s="15"/>
      <c r="Y56" s="15"/>
      <c r="Z56" s="15"/>
    </row>
    <row r="57" spans="1:26" ht="12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  <c r="S57" s="15"/>
      <c r="T57" s="15"/>
      <c r="U57" s="15"/>
      <c r="V57" s="15"/>
      <c r="W57" s="15"/>
      <c r="X57" s="15"/>
      <c r="Y57" s="15"/>
      <c r="Z57" s="15"/>
    </row>
    <row r="58" spans="1:26" ht="12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6"/>
      <c r="S58" s="15"/>
      <c r="T58" s="15"/>
      <c r="U58" s="15"/>
      <c r="V58" s="15"/>
      <c r="W58" s="15"/>
      <c r="X58" s="15"/>
      <c r="Y58" s="15"/>
      <c r="Z58" s="15"/>
    </row>
    <row r="59" spans="1:26" ht="12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/>
      <c r="S59" s="15"/>
      <c r="T59" s="15"/>
      <c r="U59" s="15"/>
      <c r="V59" s="15"/>
      <c r="W59" s="15"/>
      <c r="X59" s="15"/>
      <c r="Y59" s="15"/>
      <c r="Z59" s="15"/>
    </row>
    <row r="60" spans="1:26" ht="12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6"/>
      <c r="S60" s="15"/>
      <c r="T60" s="15"/>
      <c r="U60" s="15"/>
      <c r="V60" s="15"/>
      <c r="W60" s="15"/>
      <c r="X60" s="15"/>
      <c r="Y60" s="15"/>
      <c r="Z60" s="15"/>
    </row>
    <row r="61" spans="1:26" ht="12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/>
      <c r="S61" s="15"/>
      <c r="T61" s="15"/>
      <c r="U61" s="15"/>
      <c r="V61" s="15"/>
      <c r="W61" s="15"/>
      <c r="X61" s="15"/>
      <c r="Y61" s="15"/>
      <c r="Z61" s="15"/>
    </row>
    <row r="62" spans="1:26" ht="12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6"/>
      <c r="S62" s="15"/>
      <c r="T62" s="15"/>
      <c r="U62" s="15"/>
      <c r="V62" s="15"/>
      <c r="W62" s="15"/>
      <c r="X62" s="15"/>
      <c r="Y62" s="15"/>
      <c r="Z62" s="15"/>
    </row>
    <row r="63" spans="1:26" ht="12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6"/>
      <c r="S63" s="15"/>
      <c r="T63" s="15"/>
      <c r="U63" s="15"/>
      <c r="V63" s="15"/>
      <c r="W63" s="15"/>
      <c r="X63" s="15"/>
      <c r="Y63" s="15"/>
      <c r="Z63" s="15"/>
    </row>
    <row r="64" spans="1:26" ht="12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6"/>
      <c r="S64" s="15"/>
      <c r="T64" s="15"/>
      <c r="U64" s="15"/>
      <c r="V64" s="15"/>
      <c r="W64" s="15"/>
      <c r="X64" s="15"/>
      <c r="Y64" s="15"/>
      <c r="Z64" s="15"/>
    </row>
    <row r="65" spans="1:26" ht="12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6"/>
      <c r="S65" s="15"/>
      <c r="T65" s="15"/>
      <c r="U65" s="15"/>
      <c r="V65" s="15"/>
      <c r="W65" s="15"/>
      <c r="X65" s="15"/>
      <c r="Y65" s="15"/>
      <c r="Z65" s="15"/>
    </row>
    <row r="66" spans="1:26" ht="12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6"/>
      <c r="S66" s="15"/>
      <c r="T66" s="15"/>
      <c r="U66" s="15"/>
      <c r="V66" s="15"/>
      <c r="W66" s="15"/>
      <c r="X66" s="15"/>
      <c r="Y66" s="15"/>
      <c r="Z66" s="15"/>
    </row>
    <row r="67" spans="1:26" ht="12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  <c r="S67" s="15"/>
      <c r="T67" s="15"/>
      <c r="U67" s="15"/>
      <c r="V67" s="15"/>
      <c r="W67" s="15"/>
      <c r="X67" s="15"/>
      <c r="Y67" s="15"/>
      <c r="Z67" s="15"/>
    </row>
    <row r="68" spans="1:26" ht="12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6"/>
      <c r="S68" s="15"/>
      <c r="T68" s="15"/>
      <c r="U68" s="15"/>
      <c r="V68" s="15"/>
      <c r="W68" s="15"/>
      <c r="X68" s="15"/>
      <c r="Y68" s="15"/>
      <c r="Z68" s="15"/>
    </row>
    <row r="69" spans="1:26" ht="12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6"/>
      <c r="S69" s="15"/>
      <c r="T69" s="15"/>
      <c r="U69" s="15"/>
      <c r="V69" s="15"/>
      <c r="W69" s="15"/>
      <c r="X69" s="15"/>
      <c r="Y69" s="15"/>
      <c r="Z69" s="15"/>
    </row>
    <row r="70" spans="1:26" ht="12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6"/>
      <c r="S70" s="15"/>
      <c r="T70" s="15"/>
      <c r="U70" s="15"/>
      <c r="V70" s="15"/>
      <c r="W70" s="15"/>
      <c r="X70" s="15"/>
      <c r="Y70" s="15"/>
      <c r="Z70" s="15"/>
    </row>
    <row r="71" spans="1:26" ht="12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6"/>
      <c r="S71" s="15"/>
      <c r="T71" s="15"/>
      <c r="U71" s="15"/>
      <c r="V71" s="15"/>
      <c r="W71" s="15"/>
      <c r="X71" s="15"/>
      <c r="Y71" s="15"/>
      <c r="Z71" s="15"/>
    </row>
    <row r="72" spans="1:26" ht="12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6"/>
      <c r="S72" s="15"/>
      <c r="T72" s="15"/>
      <c r="U72" s="15"/>
      <c r="V72" s="15"/>
      <c r="W72" s="15"/>
      <c r="X72" s="15"/>
      <c r="Y72" s="15"/>
      <c r="Z72" s="15"/>
    </row>
    <row r="73" spans="1:26" ht="12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6"/>
      <c r="S73" s="15"/>
      <c r="T73" s="15"/>
      <c r="U73" s="15"/>
      <c r="V73" s="15"/>
      <c r="W73" s="15"/>
      <c r="X73" s="15"/>
      <c r="Y73" s="15"/>
      <c r="Z73" s="15"/>
    </row>
    <row r="74" spans="1:26" ht="12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6"/>
      <c r="S74" s="15"/>
      <c r="T74" s="15"/>
      <c r="U74" s="15"/>
      <c r="V74" s="15"/>
      <c r="W74" s="15"/>
      <c r="X74" s="15"/>
      <c r="Y74" s="15"/>
      <c r="Z74" s="15"/>
    </row>
    <row r="75" spans="1:26" ht="12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6"/>
      <c r="S75" s="15"/>
      <c r="T75" s="15"/>
      <c r="U75" s="15"/>
      <c r="V75" s="15"/>
      <c r="W75" s="15"/>
      <c r="X75" s="15"/>
      <c r="Y75" s="15"/>
      <c r="Z75" s="15"/>
    </row>
    <row r="76" spans="1:26" ht="12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6"/>
      <c r="S76" s="15"/>
      <c r="T76" s="15"/>
      <c r="U76" s="15"/>
      <c r="V76" s="15"/>
      <c r="W76" s="15"/>
      <c r="X76" s="15"/>
      <c r="Y76" s="15"/>
      <c r="Z76" s="15"/>
    </row>
    <row r="77" spans="1:26" ht="12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6"/>
      <c r="S77" s="15"/>
      <c r="T77" s="15"/>
      <c r="U77" s="15"/>
      <c r="V77" s="15"/>
      <c r="W77" s="15"/>
      <c r="X77" s="15"/>
      <c r="Y77" s="15"/>
      <c r="Z77" s="15"/>
    </row>
    <row r="78" spans="1:26" ht="12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6"/>
      <c r="S78" s="15"/>
      <c r="T78" s="15"/>
      <c r="U78" s="15"/>
      <c r="V78" s="15"/>
      <c r="W78" s="15"/>
      <c r="X78" s="15"/>
      <c r="Y78" s="15"/>
      <c r="Z78" s="15"/>
    </row>
    <row r="79" spans="1:26" ht="12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6"/>
      <c r="S79" s="15"/>
      <c r="T79" s="15"/>
      <c r="U79" s="15"/>
      <c r="V79" s="15"/>
      <c r="W79" s="15"/>
      <c r="X79" s="15"/>
      <c r="Y79" s="15"/>
      <c r="Z79" s="15"/>
    </row>
    <row r="80" spans="1:26" ht="12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6"/>
      <c r="S80" s="15"/>
      <c r="T80" s="15"/>
      <c r="U80" s="15"/>
      <c r="V80" s="15"/>
      <c r="W80" s="15"/>
      <c r="X80" s="15"/>
      <c r="Y80" s="15"/>
      <c r="Z80" s="15"/>
    </row>
    <row r="81" spans="1:26" ht="12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6"/>
      <c r="S81" s="15"/>
      <c r="T81" s="15"/>
      <c r="U81" s="15"/>
      <c r="V81" s="15"/>
      <c r="W81" s="15"/>
      <c r="X81" s="15"/>
      <c r="Y81" s="15"/>
      <c r="Z81" s="15"/>
    </row>
    <row r="82" spans="1:26" ht="12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6"/>
      <c r="S82" s="15"/>
      <c r="T82" s="15"/>
      <c r="U82" s="15"/>
      <c r="V82" s="15"/>
      <c r="W82" s="15"/>
      <c r="X82" s="15"/>
      <c r="Y82" s="15"/>
      <c r="Z82" s="15"/>
    </row>
    <row r="83" spans="1:26" ht="12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6"/>
      <c r="S83" s="15"/>
      <c r="T83" s="15"/>
      <c r="U83" s="15"/>
      <c r="V83" s="15"/>
      <c r="W83" s="15"/>
      <c r="X83" s="15"/>
      <c r="Y83" s="15"/>
      <c r="Z83" s="15"/>
    </row>
    <row r="84" spans="1:26" ht="12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15"/>
      <c r="T84" s="15"/>
      <c r="U84" s="15"/>
      <c r="V84" s="15"/>
      <c r="W84" s="15"/>
      <c r="X84" s="15"/>
      <c r="Y84" s="15"/>
      <c r="Z84" s="15"/>
    </row>
    <row r="85" spans="1:26" ht="12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15"/>
      <c r="T85" s="15"/>
      <c r="U85" s="15"/>
      <c r="V85" s="15"/>
      <c r="W85" s="15"/>
      <c r="X85" s="15"/>
      <c r="Y85" s="15"/>
      <c r="Z85" s="15"/>
    </row>
    <row r="86" spans="1:26" ht="12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6"/>
      <c r="S86" s="15"/>
      <c r="T86" s="15"/>
      <c r="U86" s="15"/>
      <c r="V86" s="15"/>
      <c r="W86" s="15"/>
      <c r="X86" s="15"/>
      <c r="Y86" s="15"/>
      <c r="Z86" s="15"/>
    </row>
    <row r="87" spans="1:26" ht="12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6"/>
      <c r="S87" s="15"/>
      <c r="T87" s="15"/>
      <c r="U87" s="15"/>
      <c r="V87" s="15"/>
      <c r="W87" s="15"/>
      <c r="X87" s="15"/>
      <c r="Y87" s="15"/>
      <c r="Z87" s="15"/>
    </row>
    <row r="88" spans="1:26" ht="12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6"/>
      <c r="S88" s="15"/>
      <c r="T88" s="15"/>
      <c r="U88" s="15"/>
      <c r="V88" s="15"/>
      <c r="W88" s="15"/>
      <c r="X88" s="15"/>
      <c r="Y88" s="15"/>
      <c r="Z88" s="15"/>
    </row>
    <row r="89" spans="1:26" ht="12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6"/>
      <c r="S89" s="15"/>
      <c r="T89" s="15"/>
      <c r="U89" s="15"/>
      <c r="V89" s="15"/>
      <c r="W89" s="15"/>
      <c r="X89" s="15"/>
      <c r="Y89" s="15"/>
      <c r="Z89" s="15"/>
    </row>
    <row r="90" spans="1:26" ht="12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6"/>
      <c r="S90" s="15"/>
      <c r="T90" s="15"/>
      <c r="U90" s="15"/>
      <c r="V90" s="15"/>
      <c r="W90" s="15"/>
      <c r="X90" s="15"/>
      <c r="Y90" s="15"/>
      <c r="Z90" s="15"/>
    </row>
    <row r="91" spans="1:26" ht="12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6"/>
      <c r="S91" s="15"/>
      <c r="T91" s="15"/>
      <c r="U91" s="15"/>
      <c r="V91" s="15"/>
      <c r="W91" s="15"/>
      <c r="X91" s="15"/>
      <c r="Y91" s="15"/>
      <c r="Z91" s="15"/>
    </row>
    <row r="92" spans="1:26" ht="12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6"/>
      <c r="S92" s="15"/>
      <c r="T92" s="15"/>
      <c r="U92" s="15"/>
      <c r="V92" s="15"/>
      <c r="W92" s="15"/>
      <c r="X92" s="15"/>
      <c r="Y92" s="15"/>
      <c r="Z92" s="15"/>
    </row>
    <row r="93" spans="1:26" ht="12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6"/>
      <c r="S93" s="15"/>
      <c r="T93" s="15"/>
      <c r="U93" s="15"/>
      <c r="V93" s="15"/>
      <c r="W93" s="15"/>
      <c r="X93" s="15"/>
      <c r="Y93" s="15"/>
      <c r="Z93" s="15"/>
    </row>
    <row r="94" spans="1:26" ht="12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6"/>
      <c r="S94" s="15"/>
      <c r="T94" s="15"/>
      <c r="U94" s="15"/>
      <c r="V94" s="15"/>
      <c r="W94" s="15"/>
      <c r="X94" s="15"/>
      <c r="Y94" s="15"/>
      <c r="Z94" s="15"/>
    </row>
    <row r="95" spans="1:26" ht="12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6"/>
      <c r="S95" s="15"/>
      <c r="T95" s="15"/>
      <c r="U95" s="15"/>
      <c r="V95" s="15"/>
      <c r="W95" s="15"/>
      <c r="X95" s="15"/>
      <c r="Y95" s="15"/>
      <c r="Z95" s="15"/>
    </row>
    <row r="96" spans="1:26" ht="12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6"/>
      <c r="S96" s="15"/>
      <c r="T96" s="15"/>
      <c r="U96" s="15"/>
      <c r="V96" s="15"/>
      <c r="W96" s="15"/>
      <c r="X96" s="15"/>
      <c r="Y96" s="15"/>
      <c r="Z96" s="15"/>
    </row>
    <row r="97" spans="1:26" ht="12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6"/>
      <c r="S97" s="15"/>
      <c r="T97" s="15"/>
      <c r="U97" s="15"/>
      <c r="V97" s="15"/>
      <c r="W97" s="15"/>
      <c r="X97" s="15"/>
      <c r="Y97" s="15"/>
      <c r="Z97" s="15"/>
    </row>
    <row r="98" spans="1:26" ht="12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6"/>
      <c r="S98" s="15"/>
      <c r="T98" s="15"/>
      <c r="U98" s="15"/>
      <c r="V98" s="15"/>
      <c r="W98" s="15"/>
      <c r="X98" s="15"/>
      <c r="Y98" s="15"/>
      <c r="Z98" s="15"/>
    </row>
    <row r="99" spans="1:26" ht="12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6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6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6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6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6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6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6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6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6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6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6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6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6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6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6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6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6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6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6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6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6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6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6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6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6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6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6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6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6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6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6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6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6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6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6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6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6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6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6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6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6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6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6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6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6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6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6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6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6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6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6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6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6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6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6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6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6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6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6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6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6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6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6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6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6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6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6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6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6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6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6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6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6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6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6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6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6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6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6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6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6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6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6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6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6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6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6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6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6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6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6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6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6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6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6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6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6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6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6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6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6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6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6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6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6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6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6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6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6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6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6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6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6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6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6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6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6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6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6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6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6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6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6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6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6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6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6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6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6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6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6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6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6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6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6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6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6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6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6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6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6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6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6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6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6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6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6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6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6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6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6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6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6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6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6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6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6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6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6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6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6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6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6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6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6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6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6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6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6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6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6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6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6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6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6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6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6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6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6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6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6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6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6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6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6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6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6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6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6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6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6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6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6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6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6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6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6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6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6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6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6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6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6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6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6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6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6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6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6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6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6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6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6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6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6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6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6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6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6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6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6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6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6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6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6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6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6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6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6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6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6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6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6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6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6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6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6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6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6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6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6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6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6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6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6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6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6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6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6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6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6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6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6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6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6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6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6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6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6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6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6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6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6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6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6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6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6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6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6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6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6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6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6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6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6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6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6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6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6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6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6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6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6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6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6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6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6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6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6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6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6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6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6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6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6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6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6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6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6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6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6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6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6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6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6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6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6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6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6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6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6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6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6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6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6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6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6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6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6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6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6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6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6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6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6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6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6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6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6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6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6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6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6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6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6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6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6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6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6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6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6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6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6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6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6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6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6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6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6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6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6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6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6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6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6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6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6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6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6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6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6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6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6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6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6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6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6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6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6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6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6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6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6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6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6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6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6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6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6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6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6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6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6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6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6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6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6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6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6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6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6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6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6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6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6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6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6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6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6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6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6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6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6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6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6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6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6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6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6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6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6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6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6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6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6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6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6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6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6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6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6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6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6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6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6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6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6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6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6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6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6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6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6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6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6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6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6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6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6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6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6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6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6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6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6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6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6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6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6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6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6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6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6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6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6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6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6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6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6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6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6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6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6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6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6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6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6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6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6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6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6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6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6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6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6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6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6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6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6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6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6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6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6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6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6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6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6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6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6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6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6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6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6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6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6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6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6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6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6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6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6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6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6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6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6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6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6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6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6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6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6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6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6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6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6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6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6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6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6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6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6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6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6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6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6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6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6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6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6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6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6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6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6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6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6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6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6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6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6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6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6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6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6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6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6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6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6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6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6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6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6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6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6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6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6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6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6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6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6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6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6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6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6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6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6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6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6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6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6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6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6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6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6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6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6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6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6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6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6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6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6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6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6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6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6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6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6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6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6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6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6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6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6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6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6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6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6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6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6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6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6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6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6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6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6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6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6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6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6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6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6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6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6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6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6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6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6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6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6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6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6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6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6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6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6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6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6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6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6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6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6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6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6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6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6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6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6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6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6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6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6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6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6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6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6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6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6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6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6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6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6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6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6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6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6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6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6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6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6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6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6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6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6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6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6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6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6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6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6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6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6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6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6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6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6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6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6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6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6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6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6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6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6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6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6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6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6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6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6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6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6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6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6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6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6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6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6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6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6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6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6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6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6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6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6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6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6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6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6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6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6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6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6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6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6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6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6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6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6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6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6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6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6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6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6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6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6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6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6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6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6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6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6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6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6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6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6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6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6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6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6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6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6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6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6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6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6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6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6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6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6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6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6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6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6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6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6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6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6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6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6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6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6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6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6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6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6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6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6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6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6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6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6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6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6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6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6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6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6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6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6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6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6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6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6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6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6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6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6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6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6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6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6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6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6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6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6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6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6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6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6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6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6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6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6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6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6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6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6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6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6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6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6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6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6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6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6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6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6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6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6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6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6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6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6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6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6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6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6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6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6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6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6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6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6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6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6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6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6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6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6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6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6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6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6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6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6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6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6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6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6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6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6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6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6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6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6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6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6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6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6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6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6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6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6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6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6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6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6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6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6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6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6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6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6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6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6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6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6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6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6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6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6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6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6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6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6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6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6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6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6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6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6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6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6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6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6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6"/>
      <c r="S999" s="15"/>
      <c r="T999" s="15"/>
      <c r="U999" s="15"/>
      <c r="V999" s="15"/>
      <c r="W999" s="15"/>
      <c r="X999" s="15"/>
      <c r="Y999" s="15"/>
      <c r="Z999" s="15"/>
    </row>
    <row r="1000" spans="1:26" ht="12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6"/>
      <c r="S1000" s="15"/>
      <c r="T1000" s="15"/>
      <c r="U1000" s="15"/>
      <c r="V1000" s="15"/>
      <c r="W1000" s="15"/>
      <c r="X1000" s="15"/>
      <c r="Y1000" s="15"/>
      <c r="Z1000" s="15"/>
    </row>
    <row r="1001" spans="1:26" ht="12.75" customHeight="1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6"/>
      <c r="S1001" s="15"/>
      <c r="T1001" s="15"/>
      <c r="U1001" s="15"/>
      <c r="V1001" s="15"/>
      <c r="W1001" s="15"/>
      <c r="X1001" s="15"/>
      <c r="Y1001" s="15"/>
      <c r="Z1001" s="15"/>
    </row>
    <row r="1002" spans="1:26" ht="12.75" customHeight="1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6"/>
      <c r="S1002" s="15"/>
      <c r="T1002" s="15"/>
      <c r="U1002" s="15"/>
      <c r="V1002" s="15"/>
      <c r="W1002" s="15"/>
      <c r="X1002" s="15"/>
      <c r="Y1002" s="15"/>
      <c r="Z1002" s="15"/>
    </row>
    <row r="1003" spans="1:26" ht="12.75" customHeight="1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6"/>
      <c r="S1003" s="15"/>
      <c r="T1003" s="15"/>
      <c r="U1003" s="15"/>
      <c r="V1003" s="15"/>
      <c r="W1003" s="15"/>
      <c r="X1003" s="15"/>
      <c r="Y1003" s="15"/>
      <c r="Z1003" s="15"/>
    </row>
    <row r="1004" spans="1:26" ht="12.75" customHeight="1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6"/>
      <c r="S1004" s="15"/>
      <c r="T1004" s="15"/>
      <c r="U1004" s="15"/>
      <c r="V1004" s="15"/>
      <c r="W1004" s="15"/>
      <c r="X1004" s="15"/>
      <c r="Y1004" s="15"/>
      <c r="Z1004" s="15"/>
    </row>
    <row r="1005" spans="1:26" ht="12.75" customHeight="1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6"/>
      <c r="S1005" s="15"/>
      <c r="T1005" s="15"/>
      <c r="U1005" s="15"/>
      <c r="V1005" s="15"/>
      <c r="W1005" s="15"/>
      <c r="X1005" s="15"/>
      <c r="Y1005" s="15"/>
      <c r="Z1005" s="15"/>
    </row>
    <row r="1006" spans="1:26" ht="12.75" customHeight="1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6"/>
      <c r="S1006" s="15"/>
      <c r="T1006" s="15"/>
      <c r="U1006" s="15"/>
      <c r="V1006" s="15"/>
      <c r="W1006" s="15"/>
      <c r="X1006" s="15"/>
      <c r="Y1006" s="15"/>
      <c r="Z1006" s="15"/>
    </row>
    <row r="1007" spans="1:26" ht="12.75" customHeight="1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6"/>
      <c r="S1007" s="15"/>
      <c r="T1007" s="15"/>
      <c r="U1007" s="15"/>
      <c r="V1007" s="15"/>
      <c r="W1007" s="15"/>
      <c r="X1007" s="15"/>
      <c r="Y1007" s="15"/>
      <c r="Z1007" s="15"/>
    </row>
    <row r="1008" spans="1:26" ht="12.75" customHeight="1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6"/>
      <c r="S1008" s="15"/>
      <c r="T1008" s="15"/>
      <c r="U1008" s="15"/>
      <c r="V1008" s="15"/>
      <c r="W1008" s="15"/>
      <c r="X1008" s="15"/>
      <c r="Y1008" s="15"/>
      <c r="Z1008" s="15"/>
    </row>
    <row r="1009" spans="1:26" ht="12.75" customHeight="1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6"/>
      <c r="S1009" s="15"/>
      <c r="T1009" s="15"/>
      <c r="U1009" s="15"/>
      <c r="V1009" s="15"/>
      <c r="W1009" s="15"/>
      <c r="X1009" s="15"/>
      <c r="Y1009" s="15"/>
      <c r="Z1009" s="15"/>
    </row>
  </sheetData>
  <mergeCells count="54">
    <mergeCell ref="M6:P6"/>
    <mergeCell ref="A11:A13"/>
    <mergeCell ref="A17:A19"/>
    <mergeCell ref="B11:D11"/>
    <mergeCell ref="E11:G11"/>
    <mergeCell ref="A14:A16"/>
    <mergeCell ref="B14:D14"/>
    <mergeCell ref="E14:G14"/>
    <mergeCell ref="B17:D17"/>
    <mergeCell ref="E17:G17"/>
    <mergeCell ref="H17:J17"/>
    <mergeCell ref="K17:M17"/>
    <mergeCell ref="K14:M14"/>
    <mergeCell ref="N11:P11"/>
    <mergeCell ref="H14:J14"/>
    <mergeCell ref="H11:J11"/>
    <mergeCell ref="A3:B3"/>
    <mergeCell ref="C3:D3"/>
    <mergeCell ref="A6:D6"/>
    <mergeCell ref="E6:H6"/>
    <mergeCell ref="I6:L6"/>
    <mergeCell ref="P35:R35"/>
    <mergeCell ref="A20:A22"/>
    <mergeCell ref="B20:D20"/>
    <mergeCell ref="E20:G20"/>
    <mergeCell ref="H20:J20"/>
    <mergeCell ref="K20:M20"/>
    <mergeCell ref="A29:A31"/>
    <mergeCell ref="A35:C35"/>
    <mergeCell ref="D35:F35"/>
    <mergeCell ref="G35:I35"/>
    <mergeCell ref="J35:L35"/>
    <mergeCell ref="M35:O35"/>
    <mergeCell ref="A26:A28"/>
    <mergeCell ref="A23:A25"/>
    <mergeCell ref="B23:D23"/>
    <mergeCell ref="E23:G23"/>
    <mergeCell ref="K11:M11"/>
    <mergeCell ref="N14:P14"/>
    <mergeCell ref="N17:P17"/>
    <mergeCell ref="N20:P20"/>
    <mergeCell ref="K23:M23"/>
    <mergeCell ref="N23:P23"/>
    <mergeCell ref="H23:J23"/>
    <mergeCell ref="B26:D26"/>
    <mergeCell ref="E26:G26"/>
    <mergeCell ref="H26:J26"/>
    <mergeCell ref="K26:M26"/>
    <mergeCell ref="N26:P26"/>
    <mergeCell ref="B29:D29"/>
    <mergeCell ref="E29:G29"/>
    <mergeCell ref="H29:J29"/>
    <mergeCell ref="K29:M29"/>
    <mergeCell ref="N29:P29"/>
  </mergeCells>
  <phoneticPr fontId="15"/>
  <dataValidations count="1">
    <dataValidation type="list" allowBlank="1" showErrorMessage="1" sqref="C3" xr:uid="{00000000-0002-0000-0300-000000000000}">
      <formula1>#REF!</formula1>
    </dataValidation>
  </dataValidations>
  <pageMargins left="0.7" right="0.7" top="0.75" bottom="0.7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9B366-E61B-4A66-BC78-4595EEB8662C}">
  <sheetPr>
    <tabColor rgb="FFFF0000"/>
  </sheetPr>
  <dimension ref="A1:E977"/>
  <sheetViews>
    <sheetView workbookViewId="0"/>
  </sheetViews>
  <sheetFormatPr defaultColWidth="8.85546875" defaultRowHeight="15" customHeight="1"/>
  <cols>
    <col min="1" max="1" width="5.5703125" style="62" customWidth="1"/>
    <col min="2" max="2" width="44.5703125" style="62" bestFit="1" customWidth="1"/>
    <col min="3" max="3" width="9.5703125" style="62" bestFit="1" customWidth="1"/>
    <col min="4" max="4" width="46.5703125" style="62" bestFit="1" customWidth="1"/>
    <col min="5" max="5" width="24.85546875" style="62" bestFit="1" customWidth="1"/>
    <col min="6" max="16384" width="8.85546875" style="62"/>
  </cols>
  <sheetData>
    <row r="1" spans="1:5" ht="12">
      <c r="A1" s="61" t="s">
        <v>15</v>
      </c>
      <c r="B1" s="61" t="s">
        <v>197</v>
      </c>
      <c r="C1" s="61" t="s">
        <v>198</v>
      </c>
      <c r="D1" s="61" t="s">
        <v>199</v>
      </c>
      <c r="E1" s="61" t="s">
        <v>200</v>
      </c>
    </row>
    <row r="2" spans="1:5" ht="12">
      <c r="A2" s="61">
        <v>1</v>
      </c>
      <c r="B2" s="61" t="s">
        <v>31</v>
      </c>
      <c r="C2" s="61" t="s">
        <v>201</v>
      </c>
      <c r="D2" s="61" t="s">
        <v>202</v>
      </c>
      <c r="E2" s="61" t="s">
        <v>203</v>
      </c>
    </row>
    <row r="3" spans="1:5" ht="12">
      <c r="A3" s="61">
        <v>2</v>
      </c>
      <c r="B3" s="61" t="s">
        <v>39</v>
      </c>
      <c r="C3" s="61" t="s">
        <v>204</v>
      </c>
      <c r="D3" s="61" t="s">
        <v>205</v>
      </c>
      <c r="E3" s="61" t="s">
        <v>206</v>
      </c>
    </row>
    <row r="4" spans="1:5" ht="12">
      <c r="A4" s="61">
        <v>3</v>
      </c>
      <c r="B4" s="61" t="s">
        <v>45</v>
      </c>
      <c r="C4" s="61" t="s">
        <v>207</v>
      </c>
      <c r="D4" s="61" t="s">
        <v>208</v>
      </c>
      <c r="E4" s="61" t="s">
        <v>2214</v>
      </c>
    </row>
    <row r="5" spans="1:5" ht="12">
      <c r="A5" s="61">
        <v>4</v>
      </c>
      <c r="B5" s="61" t="s">
        <v>49</v>
      </c>
      <c r="C5" s="61" t="s">
        <v>209</v>
      </c>
      <c r="D5" s="61" t="s">
        <v>210</v>
      </c>
      <c r="E5" s="61" t="s">
        <v>211</v>
      </c>
    </row>
    <row r="6" spans="1:5" ht="12">
      <c r="A6" s="61">
        <v>5</v>
      </c>
      <c r="B6" s="61" t="s">
        <v>53</v>
      </c>
      <c r="C6" s="61" t="s">
        <v>212</v>
      </c>
      <c r="D6" s="61" t="s">
        <v>213</v>
      </c>
      <c r="E6" s="61" t="s">
        <v>214</v>
      </c>
    </row>
    <row r="7" spans="1:5" ht="12">
      <c r="A7" s="61">
        <v>6</v>
      </c>
      <c r="B7" s="61" t="s">
        <v>56</v>
      </c>
      <c r="C7" s="61" t="s">
        <v>215</v>
      </c>
      <c r="D7" s="61" t="s">
        <v>216</v>
      </c>
      <c r="E7" s="61" t="s">
        <v>217</v>
      </c>
    </row>
    <row r="8" spans="1:5" ht="12">
      <c r="A8" s="61">
        <v>7</v>
      </c>
      <c r="B8" s="61" t="s">
        <v>59</v>
      </c>
      <c r="C8" s="61" t="s">
        <v>218</v>
      </c>
      <c r="D8" s="61" t="s">
        <v>219</v>
      </c>
      <c r="E8" s="61" t="s">
        <v>220</v>
      </c>
    </row>
    <row r="9" spans="1:5" ht="12">
      <c r="A9" s="61">
        <v>8</v>
      </c>
      <c r="B9" s="61" t="s">
        <v>62</v>
      </c>
      <c r="C9" s="61" t="s">
        <v>221</v>
      </c>
      <c r="D9" s="61" t="s">
        <v>222</v>
      </c>
      <c r="E9" s="61" t="s">
        <v>223</v>
      </c>
    </row>
    <row r="10" spans="1:5" ht="12">
      <c r="A10" s="61">
        <v>9</v>
      </c>
      <c r="B10" s="61" t="s">
        <v>65</v>
      </c>
      <c r="C10" s="61" t="s">
        <v>224</v>
      </c>
      <c r="D10" s="61" t="s">
        <v>225</v>
      </c>
      <c r="E10" s="61" t="s">
        <v>226</v>
      </c>
    </row>
    <row r="11" spans="1:5" ht="12">
      <c r="A11" s="61">
        <v>10</v>
      </c>
      <c r="B11" s="61" t="s">
        <v>68</v>
      </c>
      <c r="C11" s="61" t="s">
        <v>227</v>
      </c>
      <c r="D11" s="61" t="s">
        <v>228</v>
      </c>
      <c r="E11" s="61" t="s">
        <v>229</v>
      </c>
    </row>
    <row r="12" spans="1:5" ht="12">
      <c r="A12" s="61">
        <v>11</v>
      </c>
      <c r="B12" s="61" t="s">
        <v>71</v>
      </c>
      <c r="C12" s="61" t="s">
        <v>230</v>
      </c>
      <c r="D12" s="61" t="s">
        <v>231</v>
      </c>
      <c r="E12" s="61" t="s">
        <v>232</v>
      </c>
    </row>
    <row r="13" spans="1:5" ht="12">
      <c r="A13" s="61">
        <v>12</v>
      </c>
      <c r="B13" s="61" t="s">
        <v>73</v>
      </c>
      <c r="C13" s="61" t="s">
        <v>230</v>
      </c>
      <c r="D13" s="61" t="s">
        <v>233</v>
      </c>
      <c r="E13" s="61" t="s">
        <v>2215</v>
      </c>
    </row>
    <row r="14" spans="1:5" ht="12">
      <c r="A14" s="61">
        <v>13</v>
      </c>
      <c r="B14" s="61" t="s">
        <v>75</v>
      </c>
      <c r="C14" s="61" t="s">
        <v>234</v>
      </c>
      <c r="D14" s="61" t="s">
        <v>235</v>
      </c>
      <c r="E14" s="61" t="s">
        <v>2216</v>
      </c>
    </row>
    <row r="15" spans="1:5" ht="12">
      <c r="A15" s="61">
        <v>14</v>
      </c>
      <c r="B15" s="61" t="s">
        <v>77</v>
      </c>
      <c r="C15" s="61" t="s">
        <v>236</v>
      </c>
      <c r="D15" s="61" t="s">
        <v>237</v>
      </c>
      <c r="E15" s="61" t="s">
        <v>238</v>
      </c>
    </row>
    <row r="16" spans="1:5" ht="12">
      <c r="A16" s="61">
        <v>15</v>
      </c>
      <c r="B16" s="61" t="s">
        <v>79</v>
      </c>
      <c r="C16" s="61" t="s">
        <v>239</v>
      </c>
      <c r="D16" s="61" t="s">
        <v>240</v>
      </c>
      <c r="E16" s="61" t="s">
        <v>241</v>
      </c>
    </row>
    <row r="17" spans="1:5" ht="12">
      <c r="A17" s="61">
        <v>16</v>
      </c>
      <c r="B17" s="61" t="s">
        <v>80</v>
      </c>
      <c r="C17" s="61" t="s">
        <v>242</v>
      </c>
      <c r="D17" s="61" t="s">
        <v>243</v>
      </c>
      <c r="E17" s="61" t="s">
        <v>244</v>
      </c>
    </row>
    <row r="18" spans="1:5" ht="12">
      <c r="A18" s="61">
        <v>17</v>
      </c>
      <c r="B18" s="61" t="s">
        <v>81</v>
      </c>
      <c r="C18" s="61" t="s">
        <v>245</v>
      </c>
      <c r="D18" s="61" t="s">
        <v>246</v>
      </c>
      <c r="E18" s="61" t="s">
        <v>247</v>
      </c>
    </row>
    <row r="19" spans="1:5" ht="12">
      <c r="A19" s="61">
        <v>18</v>
      </c>
      <c r="B19" s="61" t="s">
        <v>82</v>
      </c>
      <c r="C19" s="61" t="s">
        <v>248</v>
      </c>
      <c r="D19" s="61" t="s">
        <v>249</v>
      </c>
      <c r="E19" s="61" t="s">
        <v>250</v>
      </c>
    </row>
    <row r="20" spans="1:5" ht="12">
      <c r="A20" s="61">
        <v>19</v>
      </c>
      <c r="B20" s="61" t="s">
        <v>83</v>
      </c>
      <c r="C20" s="61" t="s">
        <v>251</v>
      </c>
      <c r="D20" s="61" t="s">
        <v>252</v>
      </c>
      <c r="E20" s="61" t="s">
        <v>253</v>
      </c>
    </row>
    <row r="21" spans="1:5" ht="12">
      <c r="A21" s="61">
        <v>20</v>
      </c>
      <c r="B21" s="61" t="s">
        <v>84</v>
      </c>
      <c r="C21" s="61" t="s">
        <v>254</v>
      </c>
      <c r="D21" s="61" t="s">
        <v>255</v>
      </c>
      <c r="E21" s="61" t="s">
        <v>256</v>
      </c>
    </row>
    <row r="22" spans="1:5" ht="12">
      <c r="A22" s="61">
        <v>21</v>
      </c>
      <c r="B22" s="61" t="s">
        <v>85</v>
      </c>
      <c r="C22" s="61" t="s">
        <v>257</v>
      </c>
      <c r="D22" s="61" t="s">
        <v>258</v>
      </c>
      <c r="E22" s="61" t="s">
        <v>259</v>
      </c>
    </row>
    <row r="23" spans="1:5" ht="12">
      <c r="A23" s="61">
        <v>22</v>
      </c>
      <c r="B23" s="61" t="s">
        <v>86</v>
      </c>
      <c r="C23" s="61" t="s">
        <v>260</v>
      </c>
      <c r="D23" s="61" t="s">
        <v>261</v>
      </c>
      <c r="E23" s="61" t="s">
        <v>262</v>
      </c>
    </row>
    <row r="24" spans="1:5" ht="12">
      <c r="A24" s="61">
        <v>23</v>
      </c>
      <c r="B24" s="61" t="s">
        <v>87</v>
      </c>
      <c r="C24" s="61" t="s">
        <v>263</v>
      </c>
      <c r="D24" s="61" t="s">
        <v>264</v>
      </c>
      <c r="E24" s="61" t="s">
        <v>265</v>
      </c>
    </row>
    <row r="25" spans="1:5" ht="12">
      <c r="A25" s="61">
        <v>24</v>
      </c>
      <c r="B25" s="61" t="s">
        <v>88</v>
      </c>
      <c r="C25" s="61" t="s">
        <v>266</v>
      </c>
      <c r="D25" s="61" t="s">
        <v>267</v>
      </c>
      <c r="E25" s="61" t="s">
        <v>268</v>
      </c>
    </row>
    <row r="26" spans="1:5" ht="12">
      <c r="A26" s="61">
        <v>25</v>
      </c>
      <c r="B26" s="61" t="s">
        <v>89</v>
      </c>
      <c r="C26" s="61" t="s">
        <v>269</v>
      </c>
      <c r="D26" s="61" t="s">
        <v>270</v>
      </c>
      <c r="E26" s="61" t="s">
        <v>271</v>
      </c>
    </row>
    <row r="27" spans="1:5" ht="12">
      <c r="A27" s="61">
        <v>26</v>
      </c>
      <c r="B27" s="61" t="s">
        <v>90</v>
      </c>
      <c r="C27" s="61" t="s">
        <v>272</v>
      </c>
      <c r="D27" s="61" t="s">
        <v>273</v>
      </c>
      <c r="E27" s="61" t="s">
        <v>274</v>
      </c>
    </row>
    <row r="28" spans="1:5" ht="12">
      <c r="A28" s="61">
        <v>27</v>
      </c>
      <c r="B28" s="61" t="s">
        <v>91</v>
      </c>
      <c r="C28" s="61" t="s">
        <v>275</v>
      </c>
      <c r="D28" s="61" t="s">
        <v>276</v>
      </c>
      <c r="E28" s="61" t="s">
        <v>277</v>
      </c>
    </row>
    <row r="29" spans="1:5" ht="12">
      <c r="A29" s="61">
        <v>28</v>
      </c>
      <c r="B29" s="61" t="s">
        <v>92</v>
      </c>
      <c r="C29" s="61" t="s">
        <v>278</v>
      </c>
      <c r="D29" s="61" t="s">
        <v>279</v>
      </c>
      <c r="E29" s="61" t="s">
        <v>280</v>
      </c>
    </row>
    <row r="30" spans="1:5" ht="12">
      <c r="A30" s="61">
        <v>29</v>
      </c>
      <c r="B30" s="61" t="s">
        <v>93</v>
      </c>
      <c r="C30" s="61" t="s">
        <v>281</v>
      </c>
      <c r="D30" s="61" t="s">
        <v>282</v>
      </c>
      <c r="E30" s="61" t="s">
        <v>2217</v>
      </c>
    </row>
    <row r="31" spans="1:5" ht="12">
      <c r="A31" s="61">
        <v>30</v>
      </c>
      <c r="B31" s="61" t="s">
        <v>94</v>
      </c>
      <c r="C31" s="61" t="s">
        <v>283</v>
      </c>
      <c r="D31" s="61" t="s">
        <v>284</v>
      </c>
      <c r="E31" s="61" t="s">
        <v>285</v>
      </c>
    </row>
    <row r="32" spans="1:5" ht="12">
      <c r="A32" s="61">
        <v>31</v>
      </c>
      <c r="B32" s="61" t="s">
        <v>95</v>
      </c>
      <c r="C32" s="61" t="s">
        <v>286</v>
      </c>
      <c r="D32" s="61" t="s">
        <v>287</v>
      </c>
      <c r="E32" s="61" t="s">
        <v>288</v>
      </c>
    </row>
    <row r="33" spans="1:5" ht="12">
      <c r="A33" s="61">
        <v>32</v>
      </c>
      <c r="B33" s="61" t="s">
        <v>96</v>
      </c>
      <c r="C33" s="61" t="s">
        <v>289</v>
      </c>
      <c r="D33" s="61" t="s">
        <v>290</v>
      </c>
      <c r="E33" s="61" t="s">
        <v>291</v>
      </c>
    </row>
    <row r="34" spans="1:5" ht="12">
      <c r="A34" s="61">
        <v>33</v>
      </c>
      <c r="B34" s="61" t="s">
        <v>97</v>
      </c>
      <c r="C34" s="61" t="s">
        <v>292</v>
      </c>
      <c r="D34" s="61" t="s">
        <v>293</v>
      </c>
      <c r="E34" s="61" t="s">
        <v>294</v>
      </c>
    </row>
    <row r="35" spans="1:5" ht="12">
      <c r="A35" s="61">
        <v>34</v>
      </c>
      <c r="B35" s="61" t="s">
        <v>98</v>
      </c>
      <c r="C35" s="61" t="s">
        <v>2317</v>
      </c>
      <c r="D35" s="61" t="s">
        <v>295</v>
      </c>
      <c r="E35" s="61" t="s">
        <v>296</v>
      </c>
    </row>
    <row r="36" spans="1:5" ht="12">
      <c r="A36" s="61">
        <v>35</v>
      </c>
      <c r="B36" s="61" t="s">
        <v>99</v>
      </c>
      <c r="C36" s="61" t="s">
        <v>297</v>
      </c>
      <c r="D36" s="61" t="s">
        <v>298</v>
      </c>
      <c r="E36" s="61" t="s">
        <v>299</v>
      </c>
    </row>
    <row r="37" spans="1:5" ht="12">
      <c r="A37" s="61">
        <v>36</v>
      </c>
      <c r="B37" s="61" t="s">
        <v>100</v>
      </c>
      <c r="C37" s="61" t="s">
        <v>300</v>
      </c>
      <c r="D37" s="61" t="s">
        <v>301</v>
      </c>
      <c r="E37" s="61" t="s">
        <v>2218</v>
      </c>
    </row>
    <row r="38" spans="1:5" ht="12">
      <c r="A38" s="61">
        <v>37</v>
      </c>
      <c r="B38" s="61" t="s">
        <v>101</v>
      </c>
      <c r="C38" s="61" t="s">
        <v>302</v>
      </c>
      <c r="D38" s="61" t="s">
        <v>303</v>
      </c>
      <c r="E38" s="61" t="s">
        <v>304</v>
      </c>
    </row>
    <row r="39" spans="1:5" ht="12">
      <c r="A39" s="61">
        <v>38</v>
      </c>
      <c r="B39" s="61" t="s">
        <v>102</v>
      </c>
      <c r="C39" s="61" t="s">
        <v>305</v>
      </c>
      <c r="D39" s="61" t="s">
        <v>306</v>
      </c>
      <c r="E39" s="61" t="s">
        <v>307</v>
      </c>
    </row>
    <row r="40" spans="1:5" ht="12">
      <c r="A40" s="61">
        <v>39</v>
      </c>
      <c r="B40" s="61" t="s">
        <v>103</v>
      </c>
      <c r="C40" s="61" t="s">
        <v>308</v>
      </c>
      <c r="D40" s="61" t="s">
        <v>309</v>
      </c>
      <c r="E40" s="61" t="s">
        <v>310</v>
      </c>
    </row>
    <row r="41" spans="1:5" ht="12">
      <c r="A41" s="61">
        <v>40</v>
      </c>
      <c r="B41" s="61" t="s">
        <v>104</v>
      </c>
      <c r="C41" s="61" t="s">
        <v>311</v>
      </c>
      <c r="D41" s="61" t="s">
        <v>312</v>
      </c>
      <c r="E41" s="61" t="s">
        <v>313</v>
      </c>
    </row>
    <row r="42" spans="1:5" ht="12">
      <c r="A42" s="61">
        <v>41</v>
      </c>
      <c r="B42" s="61" t="s">
        <v>105</v>
      </c>
      <c r="C42" s="61" t="s">
        <v>314</v>
      </c>
      <c r="D42" s="61" t="s">
        <v>315</v>
      </c>
      <c r="E42" s="61" t="s">
        <v>316</v>
      </c>
    </row>
    <row r="43" spans="1:5" ht="12">
      <c r="A43" s="61">
        <v>42</v>
      </c>
      <c r="B43" s="61" t="s">
        <v>106</v>
      </c>
      <c r="C43" s="61" t="s">
        <v>317</v>
      </c>
      <c r="D43" s="61" t="s">
        <v>318</v>
      </c>
      <c r="E43" s="61" t="s">
        <v>319</v>
      </c>
    </row>
    <row r="44" spans="1:5" ht="12">
      <c r="A44" s="61">
        <v>43</v>
      </c>
      <c r="B44" s="61" t="s">
        <v>107</v>
      </c>
      <c r="C44" s="61" t="s">
        <v>320</v>
      </c>
      <c r="D44" s="61" t="s">
        <v>2219</v>
      </c>
      <c r="E44" s="61" t="s">
        <v>321</v>
      </c>
    </row>
    <row r="45" spans="1:5" ht="12">
      <c r="A45" s="61">
        <v>44</v>
      </c>
      <c r="B45" s="61" t="s">
        <v>108</v>
      </c>
      <c r="C45" s="61" t="s">
        <v>322</v>
      </c>
      <c r="D45" s="61" t="s">
        <v>323</v>
      </c>
      <c r="E45" s="61" t="s">
        <v>324</v>
      </c>
    </row>
    <row r="46" spans="1:5" ht="12">
      <c r="A46" s="61">
        <v>45</v>
      </c>
      <c r="B46" s="61" t="s">
        <v>325</v>
      </c>
      <c r="C46" s="61" t="s">
        <v>2318</v>
      </c>
      <c r="D46" s="61" t="s">
        <v>2315</v>
      </c>
      <c r="E46" s="61" t="s">
        <v>2316</v>
      </c>
    </row>
    <row r="47" spans="1:5" ht="12">
      <c r="A47" s="61">
        <v>46</v>
      </c>
      <c r="B47" s="61" t="s">
        <v>328</v>
      </c>
      <c r="C47" s="61" t="s">
        <v>329</v>
      </c>
      <c r="D47" s="61" t="s">
        <v>330</v>
      </c>
      <c r="E47" s="61" t="s">
        <v>331</v>
      </c>
    </row>
    <row r="48" spans="1:5" ht="12">
      <c r="A48" s="61">
        <v>47</v>
      </c>
      <c r="B48" s="61" t="s">
        <v>332</v>
      </c>
      <c r="C48" s="61" t="s">
        <v>333</v>
      </c>
      <c r="D48" s="61" t="s">
        <v>334</v>
      </c>
      <c r="E48" s="61" t="s">
        <v>335</v>
      </c>
    </row>
    <row r="49" spans="1:5" ht="12">
      <c r="A49" s="61">
        <v>48</v>
      </c>
      <c r="B49" s="61" t="s">
        <v>336</v>
      </c>
      <c r="C49" s="61" t="s">
        <v>337</v>
      </c>
      <c r="D49" s="61" t="s">
        <v>338</v>
      </c>
      <c r="E49" s="61" t="s">
        <v>339</v>
      </c>
    </row>
    <row r="50" spans="1:5" ht="12">
      <c r="A50" s="61">
        <v>49</v>
      </c>
      <c r="B50" s="61" t="s">
        <v>340</v>
      </c>
      <c r="C50" s="61" t="s">
        <v>341</v>
      </c>
      <c r="D50" s="61" t="s">
        <v>342</v>
      </c>
      <c r="E50" s="61" t="s">
        <v>343</v>
      </c>
    </row>
    <row r="51" spans="1:5" ht="12">
      <c r="A51" s="61">
        <v>50</v>
      </c>
      <c r="B51" s="61" t="s">
        <v>344</v>
      </c>
      <c r="C51" s="61" t="s">
        <v>345</v>
      </c>
      <c r="D51" s="61" t="s">
        <v>346</v>
      </c>
      <c r="E51" s="61" t="s">
        <v>347</v>
      </c>
    </row>
    <row r="52" spans="1:5" ht="12">
      <c r="A52" s="61">
        <v>51</v>
      </c>
      <c r="B52" s="61" t="s">
        <v>348</v>
      </c>
      <c r="C52" s="61" t="s">
        <v>349</v>
      </c>
      <c r="D52" s="61" t="s">
        <v>350</v>
      </c>
      <c r="E52" s="61" t="s">
        <v>351</v>
      </c>
    </row>
    <row r="53" spans="1:5" ht="12">
      <c r="A53" s="61">
        <v>52</v>
      </c>
      <c r="B53" s="61" t="s">
        <v>352</v>
      </c>
      <c r="C53" s="61" t="s">
        <v>353</v>
      </c>
      <c r="D53" s="61" t="s">
        <v>354</v>
      </c>
      <c r="E53" s="61" t="s">
        <v>355</v>
      </c>
    </row>
    <row r="54" spans="1:5" ht="12">
      <c r="A54" s="61">
        <v>53</v>
      </c>
      <c r="B54" s="61" t="s">
        <v>356</v>
      </c>
      <c r="C54" s="61" t="s">
        <v>357</v>
      </c>
      <c r="D54" s="61" t="s">
        <v>358</v>
      </c>
      <c r="E54" s="61" t="s">
        <v>359</v>
      </c>
    </row>
    <row r="55" spans="1:5" ht="12">
      <c r="A55" s="61">
        <v>54</v>
      </c>
      <c r="B55" s="61" t="s">
        <v>360</v>
      </c>
      <c r="C55" s="61" t="s">
        <v>361</v>
      </c>
      <c r="D55" s="61" t="s">
        <v>362</v>
      </c>
      <c r="E55" s="61" t="s">
        <v>363</v>
      </c>
    </row>
    <row r="56" spans="1:5" ht="12">
      <c r="A56" s="61">
        <v>55</v>
      </c>
      <c r="B56" s="61" t="s">
        <v>364</v>
      </c>
      <c r="C56" s="61" t="s">
        <v>365</v>
      </c>
      <c r="D56" s="61" t="s">
        <v>366</v>
      </c>
      <c r="E56" s="61" t="s">
        <v>367</v>
      </c>
    </row>
    <row r="57" spans="1:5" ht="12">
      <c r="A57" s="61">
        <v>56</v>
      </c>
      <c r="B57" s="61" t="s">
        <v>368</v>
      </c>
      <c r="C57" s="61" t="s">
        <v>369</v>
      </c>
      <c r="D57" s="61" t="s">
        <v>370</v>
      </c>
      <c r="E57" s="61" t="s">
        <v>371</v>
      </c>
    </row>
    <row r="58" spans="1:5" ht="12">
      <c r="A58" s="61">
        <v>57</v>
      </c>
      <c r="B58" s="61" t="s">
        <v>372</v>
      </c>
      <c r="C58" s="61" t="s">
        <v>373</v>
      </c>
      <c r="D58" s="61" t="s">
        <v>374</v>
      </c>
      <c r="E58" s="61" t="s">
        <v>375</v>
      </c>
    </row>
    <row r="59" spans="1:5" ht="12">
      <c r="A59" s="61">
        <v>58</v>
      </c>
      <c r="B59" s="61" t="s">
        <v>376</v>
      </c>
      <c r="C59" s="61" t="s">
        <v>377</v>
      </c>
      <c r="D59" s="61" t="s">
        <v>378</v>
      </c>
      <c r="E59" s="61" t="s">
        <v>379</v>
      </c>
    </row>
    <row r="60" spans="1:5" ht="12">
      <c r="A60" s="61">
        <v>59</v>
      </c>
      <c r="B60" s="61" t="s">
        <v>380</v>
      </c>
      <c r="C60" s="61" t="s">
        <v>381</v>
      </c>
      <c r="D60" s="61" t="s">
        <v>382</v>
      </c>
      <c r="E60" s="61" t="s">
        <v>383</v>
      </c>
    </row>
    <row r="61" spans="1:5" ht="12">
      <c r="A61" s="61">
        <v>60</v>
      </c>
      <c r="B61" s="61" t="s">
        <v>384</v>
      </c>
      <c r="C61" s="61" t="s">
        <v>385</v>
      </c>
      <c r="D61" s="61" t="s">
        <v>386</v>
      </c>
      <c r="E61" s="61" t="s">
        <v>387</v>
      </c>
    </row>
    <row r="62" spans="1:5" ht="12">
      <c r="A62" s="61">
        <v>61</v>
      </c>
      <c r="B62" s="61" t="s">
        <v>388</v>
      </c>
      <c r="C62" s="61" t="s">
        <v>389</v>
      </c>
      <c r="D62" s="61" t="s">
        <v>390</v>
      </c>
      <c r="E62" s="61" t="s">
        <v>391</v>
      </c>
    </row>
    <row r="63" spans="1:5" ht="12">
      <c r="A63" s="61">
        <v>62</v>
      </c>
      <c r="B63" s="61" t="s">
        <v>392</v>
      </c>
      <c r="C63" s="61" t="s">
        <v>393</v>
      </c>
      <c r="D63" s="61" t="s">
        <v>2220</v>
      </c>
      <c r="E63" s="61" t="s">
        <v>394</v>
      </c>
    </row>
    <row r="64" spans="1:5" ht="12">
      <c r="A64" s="61">
        <v>63</v>
      </c>
      <c r="B64" s="61" t="s">
        <v>395</v>
      </c>
      <c r="C64" s="61" t="s">
        <v>396</v>
      </c>
      <c r="D64" s="61" t="s">
        <v>397</v>
      </c>
      <c r="E64" s="61" t="s">
        <v>398</v>
      </c>
    </row>
    <row r="65" spans="1:5" ht="12">
      <c r="A65" s="61">
        <v>64</v>
      </c>
      <c r="B65" s="61" t="s">
        <v>399</v>
      </c>
      <c r="C65" s="61" t="s">
        <v>400</v>
      </c>
      <c r="D65" s="61" t="s">
        <v>401</v>
      </c>
      <c r="E65" s="61" t="s">
        <v>402</v>
      </c>
    </row>
    <row r="66" spans="1:5" ht="12">
      <c r="A66" s="61">
        <v>65</v>
      </c>
      <c r="B66" s="61" t="s">
        <v>403</v>
      </c>
      <c r="C66" s="61" t="s">
        <v>404</v>
      </c>
      <c r="D66" s="61" t="s">
        <v>405</v>
      </c>
      <c r="E66" s="61" t="s">
        <v>406</v>
      </c>
    </row>
    <row r="67" spans="1:5" ht="12">
      <c r="A67" s="61">
        <v>66</v>
      </c>
      <c r="B67" s="61" t="s">
        <v>407</v>
      </c>
      <c r="C67" s="61" t="s">
        <v>408</v>
      </c>
      <c r="D67" s="61" t="s">
        <v>409</v>
      </c>
      <c r="E67" s="61" t="s">
        <v>410</v>
      </c>
    </row>
    <row r="68" spans="1:5" ht="12">
      <c r="A68" s="61">
        <v>67</v>
      </c>
      <c r="B68" s="61" t="s">
        <v>411</v>
      </c>
      <c r="C68" s="61" t="s">
        <v>412</v>
      </c>
      <c r="D68" s="61" t="s">
        <v>413</v>
      </c>
      <c r="E68" s="61" t="s">
        <v>414</v>
      </c>
    </row>
    <row r="69" spans="1:5" ht="12">
      <c r="A69" s="61">
        <v>68</v>
      </c>
      <c r="B69" s="61" t="s">
        <v>415</v>
      </c>
      <c r="C69" s="61" t="s">
        <v>416</v>
      </c>
      <c r="D69" s="61" t="s">
        <v>417</v>
      </c>
      <c r="E69" s="61" t="s">
        <v>418</v>
      </c>
    </row>
    <row r="70" spans="1:5" ht="12">
      <c r="A70" s="61">
        <v>69</v>
      </c>
      <c r="B70" s="61" t="s">
        <v>419</v>
      </c>
      <c r="C70" s="61" t="s">
        <v>420</v>
      </c>
      <c r="D70" s="61" t="s">
        <v>421</v>
      </c>
      <c r="E70" s="61" t="s">
        <v>422</v>
      </c>
    </row>
    <row r="71" spans="1:5" ht="12">
      <c r="A71" s="61">
        <v>70</v>
      </c>
      <c r="B71" s="61" t="s">
        <v>423</v>
      </c>
      <c r="C71" s="61" t="s">
        <v>424</v>
      </c>
      <c r="D71" s="61" t="s">
        <v>425</v>
      </c>
      <c r="E71" s="61" t="s">
        <v>426</v>
      </c>
    </row>
    <row r="72" spans="1:5" ht="12">
      <c r="A72" s="61">
        <v>71</v>
      </c>
      <c r="B72" s="61" t="s">
        <v>427</v>
      </c>
      <c r="C72" s="61" t="s">
        <v>428</v>
      </c>
      <c r="D72" s="61" t="s">
        <v>429</v>
      </c>
      <c r="E72" s="61" t="s">
        <v>430</v>
      </c>
    </row>
    <row r="73" spans="1:5" ht="12">
      <c r="A73" s="61">
        <v>72</v>
      </c>
      <c r="B73" s="61" t="s">
        <v>431</v>
      </c>
      <c r="C73" s="61" t="s">
        <v>432</v>
      </c>
      <c r="D73" s="61" t="s">
        <v>433</v>
      </c>
      <c r="E73" s="61" t="s">
        <v>434</v>
      </c>
    </row>
    <row r="74" spans="1:5" ht="12">
      <c r="A74" s="61">
        <v>73</v>
      </c>
      <c r="B74" s="61" t="s">
        <v>435</v>
      </c>
      <c r="C74" s="61" t="s">
        <v>436</v>
      </c>
      <c r="D74" s="61" t="s">
        <v>437</v>
      </c>
      <c r="E74" s="61" t="s">
        <v>438</v>
      </c>
    </row>
    <row r="75" spans="1:5" ht="12">
      <c r="A75" s="61">
        <v>74</v>
      </c>
      <c r="B75" s="61" t="s">
        <v>439</v>
      </c>
      <c r="C75" s="61" t="s">
        <v>440</v>
      </c>
      <c r="D75" s="61" t="s">
        <v>441</v>
      </c>
      <c r="E75" s="61" t="s">
        <v>442</v>
      </c>
    </row>
    <row r="76" spans="1:5" ht="12">
      <c r="A76" s="61">
        <v>75</v>
      </c>
      <c r="B76" s="61" t="s">
        <v>443</v>
      </c>
      <c r="C76" s="61" t="s">
        <v>444</v>
      </c>
      <c r="D76" s="61" t="s">
        <v>445</v>
      </c>
      <c r="E76" s="61" t="s">
        <v>446</v>
      </c>
    </row>
    <row r="77" spans="1:5" ht="12">
      <c r="A77" s="61">
        <v>76</v>
      </c>
      <c r="B77" s="61" t="s">
        <v>447</v>
      </c>
      <c r="C77" s="61" t="s">
        <v>448</v>
      </c>
      <c r="D77" s="61" t="s">
        <v>449</v>
      </c>
      <c r="E77" s="61" t="s">
        <v>450</v>
      </c>
    </row>
    <row r="78" spans="1:5" ht="12">
      <c r="A78" s="61">
        <v>77</v>
      </c>
      <c r="B78" s="61" t="s">
        <v>451</v>
      </c>
      <c r="C78" s="61" t="s">
        <v>452</v>
      </c>
      <c r="D78" s="61" t="s">
        <v>453</v>
      </c>
      <c r="E78" s="61" t="s">
        <v>454</v>
      </c>
    </row>
    <row r="79" spans="1:5" ht="12">
      <c r="A79" s="61">
        <v>78</v>
      </c>
      <c r="B79" s="61" t="s">
        <v>455</v>
      </c>
      <c r="C79" s="61" t="s">
        <v>456</v>
      </c>
      <c r="D79" s="61" t="s">
        <v>457</v>
      </c>
      <c r="E79" s="61" t="s">
        <v>458</v>
      </c>
    </row>
    <row r="80" spans="1:5" ht="12">
      <c r="A80" s="61">
        <v>79</v>
      </c>
      <c r="B80" s="61" t="s">
        <v>459</v>
      </c>
      <c r="C80" s="61" t="s">
        <v>460</v>
      </c>
      <c r="D80" s="61" t="s">
        <v>461</v>
      </c>
      <c r="E80" s="61" t="s">
        <v>462</v>
      </c>
    </row>
    <row r="81" spans="1:5" ht="12">
      <c r="A81" s="61">
        <v>80</v>
      </c>
      <c r="B81" s="61" t="s">
        <v>463</v>
      </c>
      <c r="C81" s="61" t="s">
        <v>464</v>
      </c>
      <c r="D81" s="61" t="s">
        <v>465</v>
      </c>
      <c r="E81" s="61" t="s">
        <v>466</v>
      </c>
    </row>
    <row r="82" spans="1:5" ht="12">
      <c r="A82" s="61">
        <v>81</v>
      </c>
      <c r="B82" s="61" t="s">
        <v>467</v>
      </c>
      <c r="C82" s="61" t="s">
        <v>468</v>
      </c>
      <c r="D82" s="61" t="s">
        <v>469</v>
      </c>
      <c r="E82" s="61" t="s">
        <v>470</v>
      </c>
    </row>
    <row r="83" spans="1:5" ht="12">
      <c r="A83" s="61">
        <v>82</v>
      </c>
      <c r="B83" s="61" t="s">
        <v>471</v>
      </c>
      <c r="C83" s="61" t="s">
        <v>472</v>
      </c>
      <c r="D83" s="61" t="s">
        <v>473</v>
      </c>
      <c r="E83" s="61" t="s">
        <v>474</v>
      </c>
    </row>
    <row r="84" spans="1:5" ht="12">
      <c r="A84" s="61">
        <v>83</v>
      </c>
      <c r="B84" s="61" t="s">
        <v>475</v>
      </c>
      <c r="C84" s="61" t="s">
        <v>476</v>
      </c>
      <c r="D84" s="61" t="s">
        <v>2221</v>
      </c>
      <c r="E84" s="61" t="s">
        <v>477</v>
      </c>
    </row>
    <row r="85" spans="1:5" ht="12">
      <c r="A85" s="61">
        <v>84</v>
      </c>
      <c r="B85" s="61" t="s">
        <v>478</v>
      </c>
      <c r="C85" s="61" t="s">
        <v>479</v>
      </c>
      <c r="D85" s="61" t="s">
        <v>2222</v>
      </c>
      <c r="E85" s="61" t="s">
        <v>480</v>
      </c>
    </row>
    <row r="86" spans="1:5" ht="12">
      <c r="A86" s="61">
        <v>85</v>
      </c>
      <c r="B86" s="61" t="s">
        <v>481</v>
      </c>
      <c r="C86" s="61" t="s">
        <v>482</v>
      </c>
      <c r="D86" s="61" t="s">
        <v>2223</v>
      </c>
      <c r="E86" s="61" t="s">
        <v>483</v>
      </c>
    </row>
    <row r="87" spans="1:5" ht="12">
      <c r="A87" s="61">
        <v>86</v>
      </c>
      <c r="B87" s="61" t="s">
        <v>484</v>
      </c>
      <c r="C87" s="61" t="s">
        <v>485</v>
      </c>
      <c r="D87" s="61" t="s">
        <v>2224</v>
      </c>
      <c r="E87" s="61" t="s">
        <v>486</v>
      </c>
    </row>
    <row r="88" spans="1:5" ht="12">
      <c r="A88" s="61">
        <v>87</v>
      </c>
      <c r="B88" s="61" t="s">
        <v>487</v>
      </c>
      <c r="C88" s="61" t="s">
        <v>488</v>
      </c>
      <c r="D88" s="61" t="s">
        <v>2225</v>
      </c>
      <c r="E88" s="61" t="s">
        <v>489</v>
      </c>
    </row>
    <row r="89" spans="1:5" ht="12">
      <c r="A89" s="61">
        <v>88</v>
      </c>
      <c r="B89" s="61" t="s">
        <v>490</v>
      </c>
      <c r="C89" s="61" t="s">
        <v>491</v>
      </c>
      <c r="D89" s="61" t="s">
        <v>492</v>
      </c>
      <c r="E89" s="61" t="s">
        <v>2226</v>
      </c>
    </row>
    <row r="90" spans="1:5" ht="12">
      <c r="A90" s="61">
        <v>89</v>
      </c>
      <c r="B90" s="61" t="s">
        <v>493</v>
      </c>
      <c r="C90" s="61" t="s">
        <v>494</v>
      </c>
      <c r="D90" s="61" t="s">
        <v>495</v>
      </c>
      <c r="E90" s="61" t="s">
        <v>2227</v>
      </c>
    </row>
    <row r="91" spans="1:5" ht="12">
      <c r="A91" s="61">
        <v>90</v>
      </c>
      <c r="B91" s="61" t="s">
        <v>496</v>
      </c>
      <c r="C91" s="61" t="s">
        <v>497</v>
      </c>
      <c r="D91" s="61" t="s">
        <v>498</v>
      </c>
      <c r="E91" s="61" t="s">
        <v>2228</v>
      </c>
    </row>
    <row r="92" spans="1:5" ht="12">
      <c r="A92" s="61">
        <v>91</v>
      </c>
      <c r="B92" s="61" t="s">
        <v>499</v>
      </c>
      <c r="C92" s="61" t="s">
        <v>500</v>
      </c>
      <c r="D92" s="61" t="s">
        <v>501</v>
      </c>
      <c r="E92" s="61" t="s">
        <v>2229</v>
      </c>
    </row>
    <row r="93" spans="1:5" ht="12">
      <c r="A93" s="61">
        <v>92</v>
      </c>
      <c r="B93" s="61" t="s">
        <v>502</v>
      </c>
      <c r="C93" s="61" t="s">
        <v>500</v>
      </c>
      <c r="D93" s="61" t="s">
        <v>503</v>
      </c>
      <c r="E93" s="61" t="s">
        <v>504</v>
      </c>
    </row>
    <row r="94" spans="1:5" ht="12">
      <c r="A94" s="61">
        <v>93</v>
      </c>
      <c r="B94" s="61" t="s">
        <v>505</v>
      </c>
      <c r="C94" s="61" t="s">
        <v>506</v>
      </c>
      <c r="D94" s="61" t="s">
        <v>507</v>
      </c>
      <c r="E94" s="61" t="s">
        <v>2230</v>
      </c>
    </row>
    <row r="95" spans="1:5" ht="12">
      <c r="A95" s="61">
        <v>94</v>
      </c>
      <c r="B95" s="61" t="s">
        <v>508</v>
      </c>
      <c r="C95" s="61" t="s">
        <v>497</v>
      </c>
      <c r="D95" s="61" t="s">
        <v>509</v>
      </c>
      <c r="E95" s="61" t="s">
        <v>2231</v>
      </c>
    </row>
    <row r="96" spans="1:5" ht="12">
      <c r="A96" s="61">
        <v>95</v>
      </c>
      <c r="B96" s="61" t="s">
        <v>510</v>
      </c>
      <c r="C96" s="61" t="s">
        <v>511</v>
      </c>
      <c r="D96" s="61" t="s">
        <v>512</v>
      </c>
      <c r="E96" s="61" t="s">
        <v>2232</v>
      </c>
    </row>
    <row r="97" spans="1:5" ht="12">
      <c r="A97" s="61">
        <v>96</v>
      </c>
      <c r="B97" s="61" t="s">
        <v>513</v>
      </c>
      <c r="C97" s="61" t="s">
        <v>514</v>
      </c>
      <c r="D97" s="61" t="s">
        <v>515</v>
      </c>
      <c r="E97" s="61" t="s">
        <v>516</v>
      </c>
    </row>
    <row r="98" spans="1:5" ht="12">
      <c r="A98" s="61">
        <v>97</v>
      </c>
      <c r="B98" s="61" t="s">
        <v>517</v>
      </c>
      <c r="C98" s="61" t="s">
        <v>518</v>
      </c>
      <c r="D98" s="61" t="s">
        <v>519</v>
      </c>
      <c r="E98" s="61" t="s">
        <v>520</v>
      </c>
    </row>
    <row r="99" spans="1:5" ht="12">
      <c r="A99" s="61">
        <v>98</v>
      </c>
      <c r="B99" s="61" t="s">
        <v>521</v>
      </c>
      <c r="C99" s="61" t="s">
        <v>522</v>
      </c>
      <c r="D99" s="61" t="s">
        <v>523</v>
      </c>
      <c r="E99" s="61" t="s">
        <v>2233</v>
      </c>
    </row>
    <row r="100" spans="1:5" ht="12">
      <c r="A100" s="61">
        <v>99</v>
      </c>
      <c r="B100" s="61" t="s">
        <v>524</v>
      </c>
      <c r="C100" s="61" t="s">
        <v>511</v>
      </c>
      <c r="D100" s="61" t="s">
        <v>525</v>
      </c>
      <c r="E100" s="61" t="s">
        <v>2234</v>
      </c>
    </row>
    <row r="101" spans="1:5" ht="12">
      <c r="A101" s="61">
        <v>100</v>
      </c>
      <c r="B101" s="61" t="s">
        <v>526</v>
      </c>
      <c r="C101" s="61" t="s">
        <v>527</v>
      </c>
      <c r="D101" s="61" t="s">
        <v>528</v>
      </c>
      <c r="E101" s="61" t="s">
        <v>529</v>
      </c>
    </row>
    <row r="102" spans="1:5" ht="12">
      <c r="A102" s="61">
        <v>101</v>
      </c>
      <c r="B102" s="61" t="s">
        <v>530</v>
      </c>
      <c r="C102" s="61" t="s">
        <v>531</v>
      </c>
      <c r="D102" s="61" t="s">
        <v>532</v>
      </c>
      <c r="E102" s="61" t="s">
        <v>533</v>
      </c>
    </row>
    <row r="103" spans="1:5" ht="12">
      <c r="A103" s="61">
        <v>102</v>
      </c>
      <c r="B103" s="61" t="s">
        <v>534</v>
      </c>
      <c r="C103" s="61" t="s">
        <v>535</v>
      </c>
      <c r="D103" s="61" t="s">
        <v>536</v>
      </c>
      <c r="E103" s="61" t="s">
        <v>2235</v>
      </c>
    </row>
    <row r="104" spans="1:5" ht="12">
      <c r="A104" s="61">
        <v>103</v>
      </c>
      <c r="B104" s="61" t="s">
        <v>537</v>
      </c>
      <c r="C104" s="61" t="s">
        <v>535</v>
      </c>
      <c r="D104" s="61" t="s">
        <v>538</v>
      </c>
      <c r="E104" s="61" t="s">
        <v>539</v>
      </c>
    </row>
    <row r="105" spans="1:5" ht="12">
      <c r="A105" s="61">
        <v>104</v>
      </c>
      <c r="B105" s="61" t="s">
        <v>540</v>
      </c>
      <c r="C105" s="61" t="s">
        <v>541</v>
      </c>
      <c r="D105" s="61" t="s">
        <v>542</v>
      </c>
      <c r="E105" s="61" t="s">
        <v>2236</v>
      </c>
    </row>
    <row r="106" spans="1:5" ht="12">
      <c r="A106" s="61">
        <v>105</v>
      </c>
      <c r="B106" s="61" t="s">
        <v>543</v>
      </c>
      <c r="C106" s="61" t="s">
        <v>544</v>
      </c>
      <c r="D106" s="61" t="s">
        <v>545</v>
      </c>
      <c r="E106" s="61" t="s">
        <v>2237</v>
      </c>
    </row>
    <row r="107" spans="1:5" ht="12">
      <c r="A107" s="61">
        <v>106</v>
      </c>
      <c r="B107" s="61" t="s">
        <v>546</v>
      </c>
      <c r="C107" s="61" t="s">
        <v>547</v>
      </c>
      <c r="D107" s="61" t="s">
        <v>548</v>
      </c>
      <c r="E107" s="61" t="s">
        <v>549</v>
      </c>
    </row>
    <row r="108" spans="1:5" ht="12">
      <c r="A108" s="61">
        <v>107</v>
      </c>
      <c r="B108" s="61" t="s">
        <v>550</v>
      </c>
      <c r="C108" s="61" t="s">
        <v>551</v>
      </c>
      <c r="D108" s="61" t="s">
        <v>552</v>
      </c>
      <c r="E108" s="61" t="s">
        <v>553</v>
      </c>
    </row>
    <row r="109" spans="1:5" ht="12">
      <c r="A109" s="61">
        <v>108</v>
      </c>
      <c r="B109" s="61" t="s">
        <v>554</v>
      </c>
      <c r="C109" s="61" t="s">
        <v>555</v>
      </c>
      <c r="D109" s="61" t="s">
        <v>556</v>
      </c>
      <c r="E109" s="61" t="s">
        <v>557</v>
      </c>
    </row>
    <row r="110" spans="1:5" ht="12">
      <c r="A110" s="61">
        <v>109</v>
      </c>
      <c r="B110" s="61" t="s">
        <v>558</v>
      </c>
      <c r="C110" s="61" t="s">
        <v>559</v>
      </c>
      <c r="D110" s="61" t="s">
        <v>560</v>
      </c>
      <c r="E110" s="61" t="s">
        <v>2238</v>
      </c>
    </row>
    <row r="111" spans="1:5" ht="12">
      <c r="A111" s="61">
        <v>110</v>
      </c>
      <c r="B111" s="61" t="s">
        <v>561</v>
      </c>
      <c r="C111" s="61" t="s">
        <v>562</v>
      </c>
      <c r="D111" s="61" t="s">
        <v>563</v>
      </c>
      <c r="E111" s="61" t="s">
        <v>564</v>
      </c>
    </row>
    <row r="112" spans="1:5" ht="12">
      <c r="A112" s="61">
        <v>111</v>
      </c>
      <c r="B112" s="61" t="s">
        <v>565</v>
      </c>
      <c r="C112" s="61" t="s">
        <v>566</v>
      </c>
      <c r="D112" s="61" t="s">
        <v>567</v>
      </c>
      <c r="E112" s="61" t="s">
        <v>2239</v>
      </c>
    </row>
    <row r="113" spans="1:5" ht="12">
      <c r="A113" s="61">
        <v>112</v>
      </c>
      <c r="B113" s="61" t="s">
        <v>568</v>
      </c>
      <c r="C113" s="61" t="s">
        <v>569</v>
      </c>
      <c r="D113" s="61" t="s">
        <v>570</v>
      </c>
      <c r="E113" s="61" t="s">
        <v>2240</v>
      </c>
    </row>
    <row r="114" spans="1:5" ht="12">
      <c r="A114" s="61">
        <v>113</v>
      </c>
      <c r="B114" s="61" t="s">
        <v>571</v>
      </c>
      <c r="C114" s="61" t="s">
        <v>572</v>
      </c>
      <c r="D114" s="61" t="s">
        <v>573</v>
      </c>
      <c r="E114" s="61" t="s">
        <v>2241</v>
      </c>
    </row>
    <row r="115" spans="1:5" ht="12">
      <c r="A115" s="61">
        <v>114</v>
      </c>
      <c r="B115" s="61" t="s">
        <v>574</v>
      </c>
      <c r="C115" s="61" t="s">
        <v>575</v>
      </c>
      <c r="D115" s="61" t="s">
        <v>576</v>
      </c>
      <c r="E115" s="61" t="s">
        <v>2242</v>
      </c>
    </row>
    <row r="116" spans="1:5" ht="12">
      <c r="A116" s="61">
        <v>115</v>
      </c>
      <c r="B116" s="61" t="s">
        <v>577</v>
      </c>
      <c r="C116" s="61" t="s">
        <v>578</v>
      </c>
      <c r="D116" s="61" t="s">
        <v>579</v>
      </c>
      <c r="E116" s="61" t="s">
        <v>2243</v>
      </c>
    </row>
    <row r="117" spans="1:5" ht="12">
      <c r="A117" s="61">
        <v>116</v>
      </c>
      <c r="B117" s="61" t="s">
        <v>580</v>
      </c>
      <c r="C117" s="61" t="s">
        <v>581</v>
      </c>
      <c r="D117" s="61" t="s">
        <v>582</v>
      </c>
      <c r="E117" s="61" t="s">
        <v>2244</v>
      </c>
    </row>
    <row r="118" spans="1:5" ht="12">
      <c r="A118" s="61">
        <v>117</v>
      </c>
      <c r="B118" s="61" t="s">
        <v>583</v>
      </c>
      <c r="C118" s="61" t="s">
        <v>584</v>
      </c>
      <c r="D118" s="61" t="s">
        <v>585</v>
      </c>
      <c r="E118" s="61" t="s">
        <v>2245</v>
      </c>
    </row>
    <row r="119" spans="1:5" ht="12">
      <c r="A119" s="61">
        <v>118</v>
      </c>
      <c r="B119" s="61" t="s">
        <v>586</v>
      </c>
      <c r="C119" s="61" t="s">
        <v>587</v>
      </c>
      <c r="D119" s="61" t="s">
        <v>588</v>
      </c>
      <c r="E119" s="61" t="s">
        <v>2246</v>
      </c>
    </row>
    <row r="120" spans="1:5" ht="12">
      <c r="A120" s="61">
        <v>119</v>
      </c>
      <c r="B120" s="61" t="s">
        <v>589</v>
      </c>
      <c r="C120" s="61" t="s">
        <v>590</v>
      </c>
      <c r="D120" s="61" t="s">
        <v>591</v>
      </c>
      <c r="E120" s="61" t="s">
        <v>2247</v>
      </c>
    </row>
    <row r="121" spans="1:5" ht="12">
      <c r="A121" s="61">
        <v>120</v>
      </c>
      <c r="B121" s="61" t="s">
        <v>592</v>
      </c>
      <c r="C121" s="61" t="s">
        <v>593</v>
      </c>
      <c r="D121" s="61" t="s">
        <v>594</v>
      </c>
      <c r="E121" s="61" t="s">
        <v>2248</v>
      </c>
    </row>
    <row r="122" spans="1:5" ht="12">
      <c r="A122" s="61">
        <v>121</v>
      </c>
      <c r="B122" s="61" t="s">
        <v>595</v>
      </c>
      <c r="C122" s="61" t="s">
        <v>596</v>
      </c>
      <c r="D122" s="61" t="s">
        <v>597</v>
      </c>
      <c r="E122" s="61" t="s">
        <v>2249</v>
      </c>
    </row>
    <row r="123" spans="1:5" ht="12">
      <c r="A123" s="61">
        <v>122</v>
      </c>
      <c r="B123" s="61" t="s">
        <v>598</v>
      </c>
      <c r="C123" s="61" t="s">
        <v>599</v>
      </c>
      <c r="D123" s="61" t="s">
        <v>600</v>
      </c>
      <c r="E123" s="61" t="s">
        <v>2250</v>
      </c>
    </row>
    <row r="124" spans="1:5" ht="12">
      <c r="A124" s="61">
        <v>123</v>
      </c>
      <c r="B124" s="61" t="s">
        <v>601</v>
      </c>
      <c r="C124" s="61" t="s">
        <v>602</v>
      </c>
      <c r="D124" s="61" t="s">
        <v>603</v>
      </c>
      <c r="E124" s="61" t="s">
        <v>604</v>
      </c>
    </row>
    <row r="125" spans="1:5" ht="12">
      <c r="A125" s="61">
        <v>124</v>
      </c>
      <c r="B125" s="61" t="s">
        <v>605</v>
      </c>
      <c r="C125" s="61" t="s">
        <v>606</v>
      </c>
      <c r="D125" s="61" t="s">
        <v>607</v>
      </c>
      <c r="E125" s="61" t="s">
        <v>608</v>
      </c>
    </row>
    <row r="126" spans="1:5" ht="12">
      <c r="A126" s="61">
        <v>125</v>
      </c>
      <c r="B126" s="61" t="s">
        <v>609</v>
      </c>
      <c r="C126" s="61" t="s">
        <v>606</v>
      </c>
      <c r="D126" s="61" t="s">
        <v>610</v>
      </c>
      <c r="E126" s="61" t="s">
        <v>611</v>
      </c>
    </row>
    <row r="127" spans="1:5" ht="12">
      <c r="A127" s="61">
        <v>126</v>
      </c>
      <c r="B127" s="61" t="s">
        <v>612</v>
      </c>
      <c r="C127" s="61" t="s">
        <v>613</v>
      </c>
      <c r="D127" s="61" t="s">
        <v>614</v>
      </c>
      <c r="E127" s="61" t="s">
        <v>615</v>
      </c>
    </row>
    <row r="128" spans="1:5" ht="12">
      <c r="A128" s="61">
        <v>127</v>
      </c>
      <c r="B128" s="61" t="s">
        <v>616</v>
      </c>
      <c r="C128" s="61" t="s">
        <v>617</v>
      </c>
      <c r="D128" s="61" t="s">
        <v>618</v>
      </c>
      <c r="E128" s="61" t="s">
        <v>2251</v>
      </c>
    </row>
    <row r="129" spans="1:5" ht="12">
      <c r="A129" s="61">
        <v>128</v>
      </c>
      <c r="B129" s="61" t="s">
        <v>619</v>
      </c>
      <c r="C129" s="61" t="s">
        <v>620</v>
      </c>
      <c r="D129" s="61" t="s">
        <v>621</v>
      </c>
      <c r="E129" s="61" t="s">
        <v>2252</v>
      </c>
    </row>
    <row r="130" spans="1:5" ht="12">
      <c r="A130" s="61">
        <v>129</v>
      </c>
      <c r="B130" s="61" t="s">
        <v>622</v>
      </c>
      <c r="C130" s="61" t="s">
        <v>623</v>
      </c>
      <c r="D130" s="61" t="s">
        <v>624</v>
      </c>
      <c r="E130" s="61" t="s">
        <v>625</v>
      </c>
    </row>
    <row r="131" spans="1:5" ht="12">
      <c r="A131" s="61">
        <v>130</v>
      </c>
      <c r="B131" s="61" t="s">
        <v>626</v>
      </c>
      <c r="C131" s="61" t="s">
        <v>627</v>
      </c>
      <c r="D131" s="61" t="s">
        <v>628</v>
      </c>
      <c r="E131" s="61" t="s">
        <v>2253</v>
      </c>
    </row>
    <row r="132" spans="1:5" ht="12">
      <c r="A132" s="61">
        <v>131</v>
      </c>
      <c r="B132" s="61" t="s">
        <v>629</v>
      </c>
      <c r="C132" s="61" t="s">
        <v>630</v>
      </c>
      <c r="D132" s="61" t="s">
        <v>631</v>
      </c>
      <c r="E132" s="61" t="s">
        <v>2254</v>
      </c>
    </row>
    <row r="133" spans="1:5" ht="12">
      <c r="A133" s="61">
        <v>132</v>
      </c>
      <c r="B133" s="61" t="s">
        <v>632</v>
      </c>
      <c r="C133" s="61" t="s">
        <v>633</v>
      </c>
      <c r="D133" s="61" t="s">
        <v>634</v>
      </c>
      <c r="E133" s="61" t="s">
        <v>635</v>
      </c>
    </row>
    <row r="134" spans="1:5" ht="12">
      <c r="A134" s="61">
        <v>133</v>
      </c>
      <c r="B134" s="61" t="s">
        <v>636</v>
      </c>
      <c r="C134" s="61" t="s">
        <v>613</v>
      </c>
      <c r="D134" s="61" t="s">
        <v>637</v>
      </c>
      <c r="E134" s="61" t="s">
        <v>638</v>
      </c>
    </row>
    <row r="135" spans="1:5" ht="12">
      <c r="A135" s="61">
        <v>134</v>
      </c>
      <c r="B135" s="61" t="s">
        <v>639</v>
      </c>
      <c r="C135" s="61" t="s">
        <v>640</v>
      </c>
      <c r="D135" s="61" t="s">
        <v>641</v>
      </c>
      <c r="E135" s="61" t="s">
        <v>642</v>
      </c>
    </row>
    <row r="136" spans="1:5" ht="12">
      <c r="A136" s="61">
        <v>135</v>
      </c>
      <c r="B136" s="61" t="s">
        <v>643</v>
      </c>
      <c r="C136" s="61" t="s">
        <v>644</v>
      </c>
      <c r="D136" s="61" t="s">
        <v>2255</v>
      </c>
      <c r="E136" s="61" t="s">
        <v>2256</v>
      </c>
    </row>
    <row r="137" spans="1:5" ht="12">
      <c r="A137" s="61">
        <v>136</v>
      </c>
      <c r="B137" s="61" t="s">
        <v>645</v>
      </c>
      <c r="C137" s="61" t="s">
        <v>646</v>
      </c>
      <c r="D137" s="61" t="s">
        <v>647</v>
      </c>
      <c r="E137" s="61" t="s">
        <v>648</v>
      </c>
    </row>
    <row r="138" spans="1:5" ht="12">
      <c r="A138" s="61">
        <v>137</v>
      </c>
      <c r="B138" s="61" t="s">
        <v>649</v>
      </c>
      <c r="C138" s="61" t="s">
        <v>650</v>
      </c>
      <c r="D138" s="61" t="s">
        <v>651</v>
      </c>
      <c r="E138" s="61" t="s">
        <v>652</v>
      </c>
    </row>
    <row r="139" spans="1:5" ht="12">
      <c r="A139" s="61">
        <v>138</v>
      </c>
      <c r="B139" s="61" t="s">
        <v>653</v>
      </c>
      <c r="C139" s="61" t="s">
        <v>654</v>
      </c>
      <c r="D139" s="61" t="s">
        <v>655</v>
      </c>
      <c r="E139" s="61" t="s">
        <v>2257</v>
      </c>
    </row>
    <row r="140" spans="1:5" ht="12">
      <c r="A140" s="61">
        <v>139</v>
      </c>
      <c r="B140" s="61" t="s">
        <v>656</v>
      </c>
      <c r="C140" s="61" t="s">
        <v>657</v>
      </c>
      <c r="D140" s="61" t="s">
        <v>658</v>
      </c>
      <c r="E140" s="61" t="s">
        <v>659</v>
      </c>
    </row>
    <row r="141" spans="1:5" ht="12">
      <c r="A141" s="61">
        <v>140</v>
      </c>
      <c r="B141" s="61" t="s">
        <v>660</v>
      </c>
      <c r="C141" s="61" t="s">
        <v>661</v>
      </c>
      <c r="D141" s="61" t="s">
        <v>662</v>
      </c>
      <c r="E141" s="61" t="s">
        <v>663</v>
      </c>
    </row>
    <row r="142" spans="1:5" ht="12">
      <c r="A142" s="61">
        <v>141</v>
      </c>
      <c r="B142" s="61" t="s">
        <v>664</v>
      </c>
      <c r="C142" s="61" t="s">
        <v>665</v>
      </c>
      <c r="D142" s="61" t="s">
        <v>666</v>
      </c>
      <c r="E142" s="61" t="s">
        <v>667</v>
      </c>
    </row>
    <row r="143" spans="1:5" ht="12">
      <c r="A143" s="61">
        <v>142</v>
      </c>
      <c r="B143" s="61" t="s">
        <v>668</v>
      </c>
      <c r="C143" s="61" t="s">
        <v>669</v>
      </c>
      <c r="D143" s="61" t="s">
        <v>670</v>
      </c>
      <c r="E143" s="61" t="s">
        <v>671</v>
      </c>
    </row>
    <row r="144" spans="1:5" ht="12">
      <c r="A144" s="61">
        <v>143</v>
      </c>
      <c r="B144" s="61" t="s">
        <v>672</v>
      </c>
      <c r="C144" s="61" t="s">
        <v>673</v>
      </c>
      <c r="D144" s="61" t="s">
        <v>674</v>
      </c>
      <c r="E144" s="61" t="s">
        <v>675</v>
      </c>
    </row>
    <row r="145" spans="1:5" ht="12">
      <c r="A145" s="61">
        <v>144</v>
      </c>
      <c r="B145" s="61" t="s">
        <v>678</v>
      </c>
      <c r="C145" s="61" t="s">
        <v>679</v>
      </c>
      <c r="D145" s="61" t="s">
        <v>680</v>
      </c>
      <c r="E145" s="61" t="s">
        <v>681</v>
      </c>
    </row>
    <row r="146" spans="1:5" ht="12">
      <c r="A146" s="61">
        <v>145</v>
      </c>
      <c r="B146" s="61" t="s">
        <v>682</v>
      </c>
      <c r="C146" s="61" t="s">
        <v>683</v>
      </c>
      <c r="D146" s="61" t="s">
        <v>684</v>
      </c>
      <c r="E146" s="61" t="s">
        <v>685</v>
      </c>
    </row>
    <row r="147" spans="1:5" ht="12">
      <c r="A147" s="61">
        <v>146</v>
      </c>
      <c r="B147" s="61" t="s">
        <v>686</v>
      </c>
      <c r="C147" s="61" t="s">
        <v>687</v>
      </c>
      <c r="D147" s="61" t="s">
        <v>688</v>
      </c>
      <c r="E147" s="61" t="s">
        <v>689</v>
      </c>
    </row>
    <row r="148" spans="1:5" ht="12">
      <c r="A148" s="61">
        <v>147</v>
      </c>
      <c r="B148" s="61" t="s">
        <v>690</v>
      </c>
      <c r="C148" s="61" t="s">
        <v>691</v>
      </c>
      <c r="D148" s="61" t="s">
        <v>692</v>
      </c>
      <c r="E148" s="61" t="s">
        <v>693</v>
      </c>
    </row>
    <row r="149" spans="1:5" ht="12">
      <c r="A149" s="61">
        <v>148</v>
      </c>
      <c r="B149" s="61" t="s">
        <v>694</v>
      </c>
      <c r="C149" s="61" t="s">
        <v>695</v>
      </c>
      <c r="D149" s="61" t="s">
        <v>696</v>
      </c>
      <c r="E149" s="61" t="s">
        <v>697</v>
      </c>
    </row>
    <row r="150" spans="1:5" ht="12">
      <c r="A150" s="61">
        <v>149</v>
      </c>
      <c r="B150" s="61" t="s">
        <v>698</v>
      </c>
      <c r="C150" s="61" t="s">
        <v>699</v>
      </c>
      <c r="D150" s="61" t="s">
        <v>700</v>
      </c>
      <c r="E150" s="61" t="s">
        <v>701</v>
      </c>
    </row>
    <row r="151" spans="1:5" ht="12">
      <c r="A151" s="61">
        <v>150</v>
      </c>
      <c r="B151" s="61" t="s">
        <v>702</v>
      </c>
      <c r="C151" s="61" t="s">
        <v>703</v>
      </c>
      <c r="D151" s="61" t="s">
        <v>704</v>
      </c>
      <c r="E151" s="61" t="s">
        <v>705</v>
      </c>
    </row>
    <row r="152" spans="1:5" ht="12">
      <c r="A152" s="61">
        <v>151</v>
      </c>
      <c r="B152" s="61" t="s">
        <v>706</v>
      </c>
      <c r="C152" s="61" t="s">
        <v>707</v>
      </c>
      <c r="D152" s="61" t="s">
        <v>708</v>
      </c>
      <c r="E152" s="61" t="s">
        <v>709</v>
      </c>
    </row>
    <row r="153" spans="1:5" ht="12">
      <c r="A153" s="61">
        <v>152</v>
      </c>
      <c r="B153" s="61" t="s">
        <v>710</v>
      </c>
      <c r="C153" s="61" t="s">
        <v>711</v>
      </c>
      <c r="D153" s="61" t="s">
        <v>712</v>
      </c>
      <c r="E153" s="61" t="s">
        <v>713</v>
      </c>
    </row>
    <row r="154" spans="1:5" ht="12">
      <c r="A154" s="61">
        <v>153</v>
      </c>
      <c r="B154" s="61" t="s">
        <v>714</v>
      </c>
      <c r="C154" s="61" t="s">
        <v>715</v>
      </c>
      <c r="D154" s="61" t="s">
        <v>716</v>
      </c>
      <c r="E154" s="61" t="s">
        <v>717</v>
      </c>
    </row>
    <row r="155" spans="1:5" ht="12">
      <c r="A155" s="61">
        <v>154</v>
      </c>
      <c r="B155" s="61" t="s">
        <v>718</v>
      </c>
      <c r="C155" s="61" t="s">
        <v>719</v>
      </c>
      <c r="D155" s="61" t="s">
        <v>720</v>
      </c>
      <c r="E155" s="61" t="s">
        <v>721</v>
      </c>
    </row>
    <row r="156" spans="1:5" ht="12">
      <c r="A156" s="61">
        <v>155</v>
      </c>
      <c r="B156" s="61" t="s">
        <v>722</v>
      </c>
      <c r="C156" s="61" t="s">
        <v>723</v>
      </c>
      <c r="D156" s="61" t="s">
        <v>724</v>
      </c>
      <c r="E156" s="61" t="s">
        <v>725</v>
      </c>
    </row>
    <row r="157" spans="1:5" ht="12">
      <c r="A157" s="61">
        <v>156</v>
      </c>
      <c r="B157" s="61" t="s">
        <v>726</v>
      </c>
      <c r="C157" s="61" t="s">
        <v>723</v>
      </c>
      <c r="D157" s="61" t="s">
        <v>727</v>
      </c>
      <c r="E157" s="61" t="s">
        <v>728</v>
      </c>
    </row>
    <row r="158" spans="1:5" ht="12">
      <c r="A158" s="61">
        <v>157</v>
      </c>
      <c r="B158" s="61" t="s">
        <v>729</v>
      </c>
      <c r="C158" s="61" t="s">
        <v>730</v>
      </c>
      <c r="D158" s="61" t="s">
        <v>731</v>
      </c>
      <c r="E158" s="61" t="s">
        <v>732</v>
      </c>
    </row>
    <row r="159" spans="1:5" ht="12">
      <c r="A159" s="61">
        <v>158</v>
      </c>
      <c r="B159" s="61" t="s">
        <v>733</v>
      </c>
      <c r="C159" s="61" t="s">
        <v>734</v>
      </c>
      <c r="D159" s="61" t="s">
        <v>735</v>
      </c>
      <c r="E159" s="61" t="s">
        <v>736</v>
      </c>
    </row>
    <row r="160" spans="1:5" ht="12">
      <c r="A160" s="61">
        <v>159</v>
      </c>
      <c r="B160" s="61" t="s">
        <v>737</v>
      </c>
      <c r="C160" s="61" t="s">
        <v>738</v>
      </c>
      <c r="D160" s="61" t="s">
        <v>739</v>
      </c>
      <c r="E160" s="61" t="s">
        <v>740</v>
      </c>
    </row>
    <row r="161" spans="1:5" ht="12">
      <c r="A161" s="61">
        <v>160</v>
      </c>
      <c r="B161" s="61" t="s">
        <v>741</v>
      </c>
      <c r="C161" s="61" t="s">
        <v>742</v>
      </c>
      <c r="D161" s="61" t="s">
        <v>743</v>
      </c>
      <c r="E161" s="61" t="s">
        <v>744</v>
      </c>
    </row>
    <row r="162" spans="1:5" ht="12">
      <c r="A162" s="61">
        <v>161</v>
      </c>
      <c r="B162" s="61" t="s">
        <v>745</v>
      </c>
      <c r="C162" s="61" t="s">
        <v>746</v>
      </c>
      <c r="D162" s="61" t="s">
        <v>747</v>
      </c>
      <c r="E162" s="61" t="s">
        <v>748</v>
      </c>
    </row>
    <row r="163" spans="1:5" ht="12">
      <c r="A163" s="61">
        <v>162</v>
      </c>
      <c r="B163" s="61" t="s">
        <v>749</v>
      </c>
      <c r="C163" s="61" t="s">
        <v>750</v>
      </c>
      <c r="D163" s="61" t="s">
        <v>751</v>
      </c>
      <c r="E163" s="61" t="s">
        <v>752</v>
      </c>
    </row>
    <row r="164" spans="1:5" ht="12">
      <c r="A164" s="61">
        <v>163</v>
      </c>
      <c r="B164" s="61" t="s">
        <v>753</v>
      </c>
      <c r="C164" s="61" t="s">
        <v>754</v>
      </c>
      <c r="D164" s="61" t="s">
        <v>755</v>
      </c>
      <c r="E164" s="61" t="s">
        <v>756</v>
      </c>
    </row>
    <row r="165" spans="1:5" ht="12">
      <c r="A165" s="61">
        <v>164</v>
      </c>
      <c r="B165" s="61" t="s">
        <v>757</v>
      </c>
      <c r="C165" s="61" t="s">
        <v>758</v>
      </c>
      <c r="D165" s="61" t="s">
        <v>759</v>
      </c>
      <c r="E165" s="61" t="s">
        <v>760</v>
      </c>
    </row>
    <row r="166" spans="1:5" ht="12">
      <c r="A166" s="61">
        <v>165</v>
      </c>
      <c r="B166" s="61" t="s">
        <v>761</v>
      </c>
      <c r="C166" s="61" t="s">
        <v>762</v>
      </c>
      <c r="D166" s="61" t="s">
        <v>763</v>
      </c>
      <c r="E166" s="61" t="s">
        <v>764</v>
      </c>
    </row>
    <row r="167" spans="1:5" ht="12">
      <c r="A167" s="61">
        <v>166</v>
      </c>
      <c r="B167" s="61" t="s">
        <v>765</v>
      </c>
      <c r="C167" s="61" t="s">
        <v>766</v>
      </c>
      <c r="D167" s="61" t="s">
        <v>767</v>
      </c>
      <c r="E167" s="61" t="s">
        <v>768</v>
      </c>
    </row>
    <row r="168" spans="1:5" ht="12">
      <c r="A168" s="61">
        <v>167</v>
      </c>
      <c r="B168" s="61" t="s">
        <v>769</v>
      </c>
      <c r="C168" s="61" t="s">
        <v>770</v>
      </c>
      <c r="D168" s="61" t="s">
        <v>771</v>
      </c>
      <c r="E168" s="61" t="s">
        <v>772</v>
      </c>
    </row>
    <row r="169" spans="1:5" ht="12">
      <c r="A169" s="61">
        <v>168</v>
      </c>
      <c r="B169" s="61" t="s">
        <v>773</v>
      </c>
      <c r="C169" s="61" t="s">
        <v>774</v>
      </c>
      <c r="D169" s="61" t="s">
        <v>775</v>
      </c>
      <c r="E169" s="61" t="s">
        <v>776</v>
      </c>
    </row>
    <row r="170" spans="1:5" ht="12">
      <c r="A170" s="61">
        <v>169</v>
      </c>
      <c r="B170" s="61" t="s">
        <v>777</v>
      </c>
      <c r="C170" s="61" t="s">
        <v>778</v>
      </c>
      <c r="D170" s="61" t="s">
        <v>779</v>
      </c>
      <c r="E170" s="61" t="s">
        <v>780</v>
      </c>
    </row>
    <row r="171" spans="1:5" ht="12">
      <c r="A171" s="61">
        <v>170</v>
      </c>
      <c r="B171" s="61" t="s">
        <v>781</v>
      </c>
      <c r="C171" s="61" t="s">
        <v>782</v>
      </c>
      <c r="D171" s="61" t="s">
        <v>783</v>
      </c>
      <c r="E171" s="61" t="s">
        <v>784</v>
      </c>
    </row>
    <row r="172" spans="1:5" ht="12">
      <c r="A172" s="61">
        <v>171</v>
      </c>
      <c r="B172" s="61" t="s">
        <v>785</v>
      </c>
      <c r="C172" s="61" t="s">
        <v>786</v>
      </c>
      <c r="D172" s="61" t="s">
        <v>787</v>
      </c>
      <c r="E172" s="61" t="s">
        <v>788</v>
      </c>
    </row>
    <row r="173" spans="1:5" ht="12">
      <c r="A173" s="61">
        <v>172</v>
      </c>
      <c r="B173" s="61" t="s">
        <v>789</v>
      </c>
      <c r="C173" s="61" t="s">
        <v>790</v>
      </c>
      <c r="D173" s="61" t="s">
        <v>791</v>
      </c>
      <c r="E173" s="61" t="s">
        <v>792</v>
      </c>
    </row>
    <row r="174" spans="1:5" ht="12">
      <c r="A174" s="61">
        <v>173</v>
      </c>
      <c r="B174" s="61" t="s">
        <v>793</v>
      </c>
      <c r="C174" s="61" t="s">
        <v>794</v>
      </c>
      <c r="D174" s="61" t="s">
        <v>795</v>
      </c>
      <c r="E174" s="61" t="s">
        <v>796</v>
      </c>
    </row>
    <row r="175" spans="1:5" ht="12">
      <c r="A175" s="61">
        <v>174</v>
      </c>
      <c r="B175" s="61" t="s">
        <v>797</v>
      </c>
      <c r="C175" s="61" t="s">
        <v>798</v>
      </c>
      <c r="D175" s="61" t="s">
        <v>799</v>
      </c>
      <c r="E175" s="61" t="s">
        <v>800</v>
      </c>
    </row>
    <row r="176" spans="1:5" ht="12">
      <c r="A176" s="61">
        <v>175</v>
      </c>
      <c r="B176" s="61" t="s">
        <v>801</v>
      </c>
      <c r="C176" s="61" t="s">
        <v>802</v>
      </c>
      <c r="D176" s="61" t="s">
        <v>803</v>
      </c>
      <c r="E176" s="61" t="s">
        <v>804</v>
      </c>
    </row>
    <row r="177" spans="1:5" ht="12">
      <c r="A177" s="61">
        <v>176</v>
      </c>
      <c r="B177" s="61" t="s">
        <v>805</v>
      </c>
      <c r="C177" s="61" t="s">
        <v>806</v>
      </c>
      <c r="D177" s="61" t="s">
        <v>807</v>
      </c>
      <c r="E177" s="61" t="s">
        <v>808</v>
      </c>
    </row>
    <row r="178" spans="1:5" ht="12">
      <c r="A178" s="61">
        <v>177</v>
      </c>
      <c r="B178" s="61" t="s">
        <v>809</v>
      </c>
      <c r="C178" s="61" t="s">
        <v>810</v>
      </c>
      <c r="D178" s="61" t="s">
        <v>811</v>
      </c>
      <c r="E178" s="61" t="s">
        <v>812</v>
      </c>
    </row>
    <row r="179" spans="1:5" ht="12">
      <c r="A179" s="61">
        <v>178</v>
      </c>
      <c r="B179" s="61" t="s">
        <v>813</v>
      </c>
      <c r="C179" s="61" t="s">
        <v>814</v>
      </c>
      <c r="D179" s="61" t="s">
        <v>815</v>
      </c>
      <c r="E179" s="61" t="s">
        <v>816</v>
      </c>
    </row>
    <row r="180" spans="1:5" ht="12">
      <c r="A180" s="61">
        <v>179</v>
      </c>
      <c r="B180" s="61" t="s">
        <v>817</v>
      </c>
      <c r="C180" s="61" t="s">
        <v>818</v>
      </c>
      <c r="D180" s="61" t="s">
        <v>819</v>
      </c>
      <c r="E180" s="61" t="s">
        <v>820</v>
      </c>
    </row>
    <row r="181" spans="1:5" ht="12">
      <c r="A181" s="61">
        <v>180</v>
      </c>
      <c r="B181" s="61" t="s">
        <v>821</v>
      </c>
      <c r="C181" s="61" t="s">
        <v>822</v>
      </c>
      <c r="D181" s="61" t="s">
        <v>823</v>
      </c>
      <c r="E181" s="61" t="s">
        <v>824</v>
      </c>
    </row>
    <row r="182" spans="1:5" ht="12">
      <c r="A182" s="61">
        <v>181</v>
      </c>
      <c r="B182" s="61" t="s">
        <v>825</v>
      </c>
      <c r="C182" s="61" t="s">
        <v>826</v>
      </c>
      <c r="D182" s="61" t="s">
        <v>827</v>
      </c>
      <c r="E182" s="61" t="s">
        <v>828</v>
      </c>
    </row>
    <row r="183" spans="1:5" ht="12">
      <c r="A183" s="61">
        <v>182</v>
      </c>
      <c r="B183" s="61" t="s">
        <v>829</v>
      </c>
      <c r="C183" s="61" t="s">
        <v>830</v>
      </c>
      <c r="D183" s="61" t="s">
        <v>831</v>
      </c>
      <c r="E183" s="61" t="s">
        <v>832</v>
      </c>
    </row>
    <row r="184" spans="1:5" ht="12">
      <c r="A184" s="61">
        <v>183</v>
      </c>
      <c r="B184" s="61" t="s">
        <v>833</v>
      </c>
      <c r="C184" s="61" t="s">
        <v>834</v>
      </c>
      <c r="D184" s="61" t="s">
        <v>835</v>
      </c>
      <c r="E184" s="61" t="s">
        <v>836</v>
      </c>
    </row>
    <row r="185" spans="1:5" ht="12">
      <c r="A185" s="61">
        <v>184</v>
      </c>
      <c r="B185" s="61" t="s">
        <v>837</v>
      </c>
      <c r="C185" s="61" t="s">
        <v>838</v>
      </c>
      <c r="D185" s="61" t="s">
        <v>839</v>
      </c>
      <c r="E185" s="61" t="s">
        <v>840</v>
      </c>
    </row>
    <row r="186" spans="1:5" ht="12">
      <c r="A186" s="61">
        <v>185</v>
      </c>
      <c r="B186" s="61" t="s">
        <v>841</v>
      </c>
      <c r="C186" s="61" t="s">
        <v>842</v>
      </c>
      <c r="D186" s="61" t="s">
        <v>843</v>
      </c>
      <c r="E186" s="61" t="s">
        <v>844</v>
      </c>
    </row>
    <row r="187" spans="1:5" ht="12">
      <c r="A187" s="61">
        <v>186</v>
      </c>
      <c r="B187" s="61" t="s">
        <v>845</v>
      </c>
      <c r="C187" s="61" t="s">
        <v>846</v>
      </c>
      <c r="D187" s="61" t="s">
        <v>847</v>
      </c>
      <c r="E187" s="61" t="s">
        <v>848</v>
      </c>
    </row>
    <row r="188" spans="1:5" ht="12">
      <c r="A188" s="61">
        <v>187</v>
      </c>
      <c r="B188" s="61" t="s">
        <v>849</v>
      </c>
      <c r="C188" s="61" t="s">
        <v>850</v>
      </c>
      <c r="D188" s="61" t="s">
        <v>851</v>
      </c>
      <c r="E188" s="61" t="s">
        <v>852</v>
      </c>
    </row>
    <row r="189" spans="1:5" ht="12">
      <c r="A189" s="61">
        <v>188</v>
      </c>
      <c r="B189" s="61" t="s">
        <v>853</v>
      </c>
      <c r="C189" s="61" t="s">
        <v>854</v>
      </c>
      <c r="D189" s="61" t="s">
        <v>855</v>
      </c>
      <c r="E189" s="61" t="s">
        <v>856</v>
      </c>
    </row>
    <row r="190" spans="1:5" ht="12">
      <c r="A190" s="61">
        <v>189</v>
      </c>
      <c r="B190" s="61" t="s">
        <v>857</v>
      </c>
      <c r="C190" s="61" t="s">
        <v>858</v>
      </c>
      <c r="D190" s="61" t="s">
        <v>859</v>
      </c>
      <c r="E190" s="61" t="s">
        <v>860</v>
      </c>
    </row>
    <row r="191" spans="1:5" ht="12">
      <c r="A191" s="61">
        <v>190</v>
      </c>
      <c r="B191" s="61" t="s">
        <v>861</v>
      </c>
      <c r="C191" s="61" t="s">
        <v>862</v>
      </c>
      <c r="D191" s="61" t="s">
        <v>863</v>
      </c>
      <c r="E191" s="61" t="s">
        <v>864</v>
      </c>
    </row>
    <row r="192" spans="1:5" ht="12">
      <c r="A192" s="61">
        <v>191</v>
      </c>
      <c r="B192" s="61" t="s">
        <v>865</v>
      </c>
      <c r="C192" s="61" t="s">
        <v>866</v>
      </c>
      <c r="D192" s="61" t="s">
        <v>867</v>
      </c>
      <c r="E192" s="61" t="s">
        <v>868</v>
      </c>
    </row>
    <row r="193" spans="1:5" ht="12">
      <c r="A193" s="61">
        <v>192</v>
      </c>
      <c r="B193" s="61" t="s">
        <v>869</v>
      </c>
      <c r="C193" s="61" t="s">
        <v>870</v>
      </c>
      <c r="D193" s="61" t="s">
        <v>871</v>
      </c>
      <c r="E193" s="61" t="s">
        <v>872</v>
      </c>
    </row>
    <row r="194" spans="1:5" ht="12">
      <c r="A194" s="61">
        <v>193</v>
      </c>
      <c r="B194" s="61" t="s">
        <v>873</v>
      </c>
      <c r="C194" s="61" t="s">
        <v>874</v>
      </c>
      <c r="D194" s="61" t="s">
        <v>875</v>
      </c>
      <c r="E194" s="61" t="s">
        <v>876</v>
      </c>
    </row>
    <row r="195" spans="1:5" ht="12">
      <c r="A195" s="61">
        <v>194</v>
      </c>
      <c r="B195" s="61" t="s">
        <v>877</v>
      </c>
      <c r="C195" s="61" t="s">
        <v>878</v>
      </c>
      <c r="D195" s="61" t="s">
        <v>879</v>
      </c>
      <c r="E195" s="61" t="s">
        <v>880</v>
      </c>
    </row>
    <row r="196" spans="1:5" ht="12">
      <c r="A196" s="61">
        <v>195</v>
      </c>
      <c r="B196" s="61" t="s">
        <v>2258</v>
      </c>
      <c r="C196" s="61" t="s">
        <v>881</v>
      </c>
      <c r="D196" s="61" t="s">
        <v>882</v>
      </c>
      <c r="E196" s="61" t="s">
        <v>883</v>
      </c>
    </row>
    <row r="197" spans="1:5" ht="12">
      <c r="A197" s="61">
        <v>196</v>
      </c>
      <c r="B197" s="61" t="s">
        <v>884</v>
      </c>
      <c r="C197" s="61" t="s">
        <v>885</v>
      </c>
      <c r="D197" s="61" t="s">
        <v>886</v>
      </c>
      <c r="E197" s="61" t="s">
        <v>887</v>
      </c>
    </row>
    <row r="198" spans="1:5" ht="12">
      <c r="A198" s="61">
        <v>197</v>
      </c>
      <c r="B198" s="61" t="s">
        <v>888</v>
      </c>
      <c r="C198" s="61" t="s">
        <v>889</v>
      </c>
      <c r="D198" s="61" t="s">
        <v>890</v>
      </c>
      <c r="E198" s="61" t="s">
        <v>891</v>
      </c>
    </row>
    <row r="199" spans="1:5" ht="12">
      <c r="A199" s="61">
        <v>198</v>
      </c>
      <c r="B199" s="61" t="s">
        <v>892</v>
      </c>
      <c r="C199" s="61" t="s">
        <v>893</v>
      </c>
      <c r="D199" s="61" t="s">
        <v>894</v>
      </c>
      <c r="E199" s="61" t="s">
        <v>895</v>
      </c>
    </row>
    <row r="200" spans="1:5" ht="12">
      <c r="A200" s="61">
        <v>199</v>
      </c>
      <c r="B200" s="61" t="s">
        <v>896</v>
      </c>
      <c r="C200" s="61" t="s">
        <v>897</v>
      </c>
      <c r="D200" s="61" t="s">
        <v>898</v>
      </c>
      <c r="E200" s="61" t="s">
        <v>899</v>
      </c>
    </row>
    <row r="201" spans="1:5" ht="12">
      <c r="A201" s="61">
        <v>200</v>
      </c>
      <c r="B201" s="61" t="s">
        <v>900</v>
      </c>
      <c r="C201" s="61" t="s">
        <v>901</v>
      </c>
      <c r="D201" s="61" t="s">
        <v>902</v>
      </c>
      <c r="E201" s="61" t="s">
        <v>903</v>
      </c>
    </row>
    <row r="202" spans="1:5" ht="12">
      <c r="A202" s="61">
        <v>201</v>
      </c>
      <c r="B202" s="61" t="s">
        <v>904</v>
      </c>
      <c r="C202" s="61" t="s">
        <v>905</v>
      </c>
      <c r="D202" s="61" t="s">
        <v>906</v>
      </c>
      <c r="E202" s="61" t="s">
        <v>907</v>
      </c>
    </row>
    <row r="203" spans="1:5" ht="12">
      <c r="A203" s="61">
        <v>202</v>
      </c>
      <c r="B203" s="61" t="s">
        <v>908</v>
      </c>
      <c r="C203" s="61" t="s">
        <v>909</v>
      </c>
      <c r="D203" s="61" t="s">
        <v>910</v>
      </c>
      <c r="E203" s="61" t="s">
        <v>911</v>
      </c>
    </row>
    <row r="204" spans="1:5" ht="12">
      <c r="A204" s="61">
        <v>203</v>
      </c>
      <c r="B204" s="61" t="s">
        <v>912</v>
      </c>
      <c r="C204" s="61" t="s">
        <v>913</v>
      </c>
      <c r="D204" s="61" t="s">
        <v>914</v>
      </c>
      <c r="E204" s="61" t="s">
        <v>915</v>
      </c>
    </row>
    <row r="205" spans="1:5" ht="12">
      <c r="A205" s="61">
        <v>204</v>
      </c>
      <c r="B205" s="61" t="s">
        <v>916</v>
      </c>
      <c r="C205" s="61" t="s">
        <v>917</v>
      </c>
      <c r="D205" s="61" t="s">
        <v>918</v>
      </c>
      <c r="E205" s="61" t="s">
        <v>919</v>
      </c>
    </row>
    <row r="206" spans="1:5" ht="12">
      <c r="A206" s="61">
        <v>205</v>
      </c>
      <c r="B206" s="61" t="s">
        <v>920</v>
      </c>
      <c r="C206" s="61" t="s">
        <v>921</v>
      </c>
      <c r="D206" s="61" t="s">
        <v>922</v>
      </c>
      <c r="E206" s="61" t="s">
        <v>923</v>
      </c>
    </row>
    <row r="207" spans="1:5" ht="12">
      <c r="A207" s="61">
        <v>206</v>
      </c>
      <c r="B207" s="61" t="s">
        <v>924</v>
      </c>
      <c r="C207" s="61" t="s">
        <v>925</v>
      </c>
      <c r="D207" s="61" t="s">
        <v>926</v>
      </c>
      <c r="E207" s="61" t="s">
        <v>927</v>
      </c>
    </row>
    <row r="208" spans="1:5" ht="12">
      <c r="A208" s="61">
        <v>207</v>
      </c>
      <c r="B208" s="61" t="s">
        <v>928</v>
      </c>
      <c r="C208" s="61" t="s">
        <v>929</v>
      </c>
      <c r="D208" s="61" t="s">
        <v>930</v>
      </c>
      <c r="E208" s="61" t="s">
        <v>931</v>
      </c>
    </row>
    <row r="209" spans="1:5" ht="12">
      <c r="A209" s="61">
        <v>208</v>
      </c>
      <c r="B209" s="61" t="s">
        <v>932</v>
      </c>
      <c r="C209" s="61" t="s">
        <v>933</v>
      </c>
      <c r="D209" s="61" t="s">
        <v>934</v>
      </c>
      <c r="E209" s="61" t="s">
        <v>935</v>
      </c>
    </row>
    <row r="210" spans="1:5" ht="12">
      <c r="A210" s="61">
        <v>209</v>
      </c>
      <c r="B210" s="61" t="s">
        <v>936</v>
      </c>
      <c r="C210" s="61" t="s">
        <v>937</v>
      </c>
      <c r="D210" s="61" t="s">
        <v>938</v>
      </c>
      <c r="E210" s="61" t="s">
        <v>939</v>
      </c>
    </row>
    <row r="211" spans="1:5" ht="12">
      <c r="A211" s="61">
        <v>210</v>
      </c>
      <c r="B211" s="61" t="s">
        <v>940</v>
      </c>
      <c r="C211" s="61" t="s">
        <v>941</v>
      </c>
      <c r="D211" s="61" t="s">
        <v>942</v>
      </c>
      <c r="E211" s="61" t="s">
        <v>943</v>
      </c>
    </row>
    <row r="212" spans="1:5" ht="12">
      <c r="A212" s="61">
        <v>211</v>
      </c>
      <c r="B212" s="61" t="s">
        <v>944</v>
      </c>
      <c r="C212" s="61" t="s">
        <v>945</v>
      </c>
      <c r="D212" s="61" t="s">
        <v>946</v>
      </c>
      <c r="E212" s="61" t="s">
        <v>947</v>
      </c>
    </row>
    <row r="213" spans="1:5" ht="12">
      <c r="A213" s="61">
        <v>212</v>
      </c>
      <c r="B213" s="61" t="s">
        <v>948</v>
      </c>
      <c r="C213" s="61" t="s">
        <v>949</v>
      </c>
      <c r="D213" s="61" t="s">
        <v>950</v>
      </c>
      <c r="E213" s="61" t="s">
        <v>951</v>
      </c>
    </row>
    <row r="214" spans="1:5" ht="12">
      <c r="A214" s="61">
        <v>213</v>
      </c>
      <c r="B214" s="61" t="s">
        <v>952</v>
      </c>
      <c r="C214" s="61" t="s">
        <v>953</v>
      </c>
      <c r="D214" s="61" t="s">
        <v>954</v>
      </c>
      <c r="E214" s="61" t="s">
        <v>955</v>
      </c>
    </row>
    <row r="215" spans="1:5" ht="12">
      <c r="A215" s="61">
        <v>214</v>
      </c>
      <c r="B215" s="61" t="s">
        <v>956</v>
      </c>
      <c r="C215" s="61" t="s">
        <v>957</v>
      </c>
      <c r="D215" s="61" t="s">
        <v>958</v>
      </c>
      <c r="E215" s="61" t="s">
        <v>959</v>
      </c>
    </row>
    <row r="216" spans="1:5" ht="12">
      <c r="A216" s="61">
        <v>215</v>
      </c>
      <c r="B216" s="61" t="s">
        <v>960</v>
      </c>
      <c r="C216" s="61" t="s">
        <v>961</v>
      </c>
      <c r="D216" s="61" t="s">
        <v>962</v>
      </c>
      <c r="E216" s="61" t="s">
        <v>963</v>
      </c>
    </row>
    <row r="217" spans="1:5" ht="12">
      <c r="A217" s="61">
        <v>216</v>
      </c>
      <c r="B217" s="61" t="s">
        <v>964</v>
      </c>
      <c r="C217" s="61" t="s">
        <v>965</v>
      </c>
      <c r="D217" s="61" t="s">
        <v>966</v>
      </c>
      <c r="E217" s="61" t="s">
        <v>967</v>
      </c>
    </row>
    <row r="218" spans="1:5" ht="12">
      <c r="A218" s="61">
        <v>217</v>
      </c>
      <c r="B218" s="61" t="s">
        <v>968</v>
      </c>
      <c r="C218" s="61" t="s">
        <v>969</v>
      </c>
      <c r="D218" s="61" t="s">
        <v>970</v>
      </c>
      <c r="E218" s="61" t="s">
        <v>971</v>
      </c>
    </row>
    <row r="219" spans="1:5" ht="12">
      <c r="A219" s="61">
        <v>218</v>
      </c>
      <c r="B219" s="61" t="s">
        <v>972</v>
      </c>
      <c r="C219" s="61" t="s">
        <v>973</v>
      </c>
      <c r="D219" s="61" t="s">
        <v>974</v>
      </c>
      <c r="E219" s="61" t="s">
        <v>975</v>
      </c>
    </row>
    <row r="220" spans="1:5" ht="12">
      <c r="A220" s="61">
        <v>219</v>
      </c>
      <c r="B220" s="61" t="s">
        <v>976</v>
      </c>
      <c r="C220" s="61" t="s">
        <v>977</v>
      </c>
      <c r="D220" s="61" t="s">
        <v>978</v>
      </c>
      <c r="E220" s="61" t="s">
        <v>979</v>
      </c>
    </row>
    <row r="221" spans="1:5" ht="12">
      <c r="A221" s="61">
        <v>220</v>
      </c>
      <c r="B221" s="61" t="s">
        <v>980</v>
      </c>
      <c r="C221" s="61" t="s">
        <v>981</v>
      </c>
      <c r="D221" s="61" t="s">
        <v>982</v>
      </c>
      <c r="E221" s="61" t="s">
        <v>983</v>
      </c>
    </row>
    <row r="222" spans="1:5" ht="12">
      <c r="A222" s="61">
        <v>221</v>
      </c>
      <c r="B222" s="61" t="s">
        <v>984</v>
      </c>
      <c r="C222" s="61" t="s">
        <v>985</v>
      </c>
      <c r="D222" s="61" t="s">
        <v>986</v>
      </c>
      <c r="E222" s="61" t="s">
        <v>987</v>
      </c>
    </row>
    <row r="223" spans="1:5" ht="12">
      <c r="A223" s="61">
        <v>222</v>
      </c>
      <c r="B223" s="61" t="s">
        <v>988</v>
      </c>
      <c r="C223" s="61" t="s">
        <v>989</v>
      </c>
      <c r="D223" s="61" t="s">
        <v>990</v>
      </c>
      <c r="E223" s="61" t="s">
        <v>991</v>
      </c>
    </row>
    <row r="224" spans="1:5" ht="12">
      <c r="A224" s="61">
        <v>223</v>
      </c>
      <c r="B224" s="61" t="s">
        <v>992</v>
      </c>
      <c r="C224" s="61" t="s">
        <v>2319</v>
      </c>
      <c r="D224" s="61" t="s">
        <v>2320</v>
      </c>
      <c r="E224" s="61" t="s">
        <v>993</v>
      </c>
    </row>
    <row r="225" spans="1:5" ht="12">
      <c r="A225" s="61">
        <v>224</v>
      </c>
      <c r="B225" s="61" t="s">
        <v>994</v>
      </c>
      <c r="C225" s="61" t="s">
        <v>995</v>
      </c>
      <c r="D225" s="61" t="s">
        <v>996</v>
      </c>
      <c r="E225" s="61" t="s">
        <v>997</v>
      </c>
    </row>
    <row r="226" spans="1:5" ht="12">
      <c r="A226" s="61">
        <v>225</v>
      </c>
      <c r="B226" s="61" t="s">
        <v>998</v>
      </c>
      <c r="C226" s="61" t="s">
        <v>999</v>
      </c>
      <c r="D226" s="61" t="s">
        <v>1000</v>
      </c>
      <c r="E226" s="61" t="s">
        <v>1001</v>
      </c>
    </row>
    <row r="227" spans="1:5" ht="12">
      <c r="A227" s="61">
        <v>226</v>
      </c>
      <c r="B227" s="61" t="s">
        <v>1002</v>
      </c>
      <c r="C227" s="61" t="s">
        <v>1003</v>
      </c>
      <c r="D227" s="61" t="s">
        <v>1004</v>
      </c>
      <c r="E227" s="61" t="s">
        <v>1005</v>
      </c>
    </row>
    <row r="228" spans="1:5" ht="12">
      <c r="A228" s="61">
        <v>227</v>
      </c>
      <c r="B228" s="61" t="s">
        <v>1006</v>
      </c>
      <c r="C228" s="61" t="s">
        <v>1007</v>
      </c>
      <c r="D228" s="61" t="s">
        <v>1008</v>
      </c>
      <c r="E228" s="61" t="s">
        <v>1009</v>
      </c>
    </row>
    <row r="229" spans="1:5" ht="12">
      <c r="A229" s="61">
        <v>228</v>
      </c>
      <c r="B229" s="61" t="s">
        <v>1010</v>
      </c>
      <c r="C229" s="61" t="s">
        <v>1011</v>
      </c>
      <c r="D229" s="61" t="s">
        <v>1012</v>
      </c>
      <c r="E229" s="61" t="s">
        <v>1013</v>
      </c>
    </row>
    <row r="230" spans="1:5" ht="12">
      <c r="A230" s="61">
        <v>229</v>
      </c>
      <c r="B230" s="61" t="s">
        <v>1014</v>
      </c>
      <c r="C230" s="61" t="s">
        <v>1015</v>
      </c>
      <c r="D230" s="61" t="s">
        <v>1016</v>
      </c>
      <c r="E230" s="61" t="s">
        <v>1017</v>
      </c>
    </row>
    <row r="231" spans="1:5" ht="12">
      <c r="A231" s="61">
        <v>230</v>
      </c>
      <c r="B231" s="61" t="s">
        <v>1018</v>
      </c>
      <c r="C231" s="61" t="s">
        <v>1019</v>
      </c>
      <c r="D231" s="61" t="s">
        <v>1020</v>
      </c>
      <c r="E231" s="61" t="s">
        <v>1021</v>
      </c>
    </row>
    <row r="232" spans="1:5" ht="12">
      <c r="A232" s="61">
        <v>231</v>
      </c>
      <c r="B232" s="61" t="s">
        <v>1022</v>
      </c>
      <c r="C232" s="61" t="s">
        <v>1023</v>
      </c>
      <c r="D232" s="61" t="s">
        <v>1024</v>
      </c>
      <c r="E232" s="61" t="s">
        <v>1025</v>
      </c>
    </row>
    <row r="233" spans="1:5" ht="12">
      <c r="A233" s="61">
        <v>232</v>
      </c>
      <c r="B233" s="61" t="s">
        <v>1026</v>
      </c>
      <c r="C233" s="61" t="s">
        <v>1027</v>
      </c>
      <c r="D233" s="61" t="s">
        <v>1028</v>
      </c>
      <c r="E233" s="61" t="s">
        <v>1029</v>
      </c>
    </row>
    <row r="234" spans="1:5" ht="12">
      <c r="A234" s="61">
        <v>233</v>
      </c>
      <c r="B234" s="61" t="s">
        <v>1030</v>
      </c>
      <c r="C234" s="61" t="s">
        <v>1031</v>
      </c>
      <c r="D234" s="61" t="s">
        <v>1032</v>
      </c>
      <c r="E234" s="61" t="s">
        <v>1033</v>
      </c>
    </row>
    <row r="235" spans="1:5" ht="12">
      <c r="A235" s="61">
        <v>234</v>
      </c>
      <c r="B235" s="61" t="s">
        <v>1036</v>
      </c>
      <c r="C235" s="61" t="s">
        <v>1037</v>
      </c>
      <c r="D235" s="61" t="s">
        <v>1038</v>
      </c>
      <c r="E235" s="61" t="s">
        <v>1039</v>
      </c>
    </row>
    <row r="236" spans="1:5" ht="12">
      <c r="A236" s="61">
        <v>235</v>
      </c>
      <c r="B236" s="61" t="s">
        <v>1040</v>
      </c>
      <c r="C236" s="61" t="s">
        <v>1041</v>
      </c>
      <c r="D236" s="61" t="s">
        <v>1042</v>
      </c>
      <c r="E236" s="61" t="s">
        <v>1043</v>
      </c>
    </row>
    <row r="237" spans="1:5" ht="12">
      <c r="A237" s="61">
        <v>236</v>
      </c>
      <c r="B237" s="61" t="s">
        <v>1045</v>
      </c>
      <c r="C237" s="61" t="s">
        <v>1046</v>
      </c>
      <c r="D237" s="61" t="s">
        <v>1047</v>
      </c>
      <c r="E237" s="61" t="s">
        <v>1048</v>
      </c>
    </row>
    <row r="238" spans="1:5" ht="12">
      <c r="A238" s="61">
        <v>237</v>
      </c>
      <c r="B238" s="61" t="s">
        <v>2328</v>
      </c>
      <c r="C238" s="61" t="s">
        <v>2329</v>
      </c>
      <c r="D238" s="61" t="s">
        <v>2330</v>
      </c>
      <c r="E238" s="61" t="s">
        <v>2331</v>
      </c>
    </row>
    <row r="239" spans="1:5" ht="12">
      <c r="A239" s="61">
        <v>238</v>
      </c>
      <c r="B239" s="61" t="s">
        <v>1049</v>
      </c>
      <c r="C239" s="61" t="s">
        <v>1050</v>
      </c>
      <c r="D239" s="61" t="s">
        <v>1051</v>
      </c>
      <c r="E239" s="61" t="s">
        <v>1052</v>
      </c>
    </row>
    <row r="240" spans="1:5" ht="12">
      <c r="A240" s="61">
        <v>239</v>
      </c>
      <c r="B240" s="61" t="s">
        <v>1053</v>
      </c>
      <c r="C240" s="61" t="s">
        <v>1054</v>
      </c>
      <c r="D240" s="61" t="s">
        <v>1055</v>
      </c>
      <c r="E240" s="61" t="s">
        <v>1056</v>
      </c>
    </row>
    <row r="241" spans="1:5" ht="12">
      <c r="A241" s="61">
        <v>240</v>
      </c>
      <c r="B241" s="61" t="s">
        <v>1057</v>
      </c>
      <c r="C241" s="61" t="s">
        <v>1058</v>
      </c>
      <c r="D241" s="61" t="s">
        <v>1059</v>
      </c>
      <c r="E241" s="61" t="s">
        <v>1060</v>
      </c>
    </row>
    <row r="242" spans="1:5" ht="12">
      <c r="A242" s="61">
        <v>241</v>
      </c>
      <c r="B242" s="61" t="s">
        <v>1061</v>
      </c>
      <c r="C242" s="61" t="s">
        <v>1062</v>
      </c>
      <c r="D242" s="61" t="s">
        <v>1063</v>
      </c>
      <c r="E242" s="61" t="s">
        <v>1064</v>
      </c>
    </row>
    <row r="243" spans="1:5" ht="12">
      <c r="A243" s="61">
        <v>242</v>
      </c>
      <c r="B243" s="61" t="s">
        <v>1065</v>
      </c>
      <c r="C243" s="61" t="s">
        <v>1066</v>
      </c>
      <c r="D243" s="61" t="s">
        <v>1067</v>
      </c>
      <c r="E243" s="61" t="s">
        <v>1068</v>
      </c>
    </row>
    <row r="244" spans="1:5" ht="12">
      <c r="A244" s="61">
        <v>243</v>
      </c>
      <c r="B244" s="61" t="s">
        <v>1069</v>
      </c>
      <c r="C244" s="61" t="s">
        <v>1070</v>
      </c>
      <c r="D244" s="61" t="s">
        <v>1071</v>
      </c>
      <c r="E244" s="61" t="s">
        <v>1072</v>
      </c>
    </row>
    <row r="245" spans="1:5" ht="12">
      <c r="A245" s="61">
        <v>244</v>
      </c>
      <c r="B245" s="61" t="s">
        <v>1073</v>
      </c>
      <c r="C245" s="61" t="s">
        <v>1074</v>
      </c>
      <c r="D245" s="61" t="s">
        <v>1075</v>
      </c>
      <c r="E245" s="61" t="s">
        <v>1076</v>
      </c>
    </row>
    <row r="246" spans="1:5" ht="12">
      <c r="A246" s="61">
        <v>245</v>
      </c>
      <c r="B246" s="61" t="s">
        <v>1077</v>
      </c>
      <c r="C246" s="61" t="s">
        <v>1078</v>
      </c>
      <c r="D246" s="61" t="s">
        <v>1079</v>
      </c>
      <c r="E246" s="61" t="s">
        <v>1080</v>
      </c>
    </row>
    <row r="247" spans="1:5" ht="12">
      <c r="A247" s="61">
        <v>246</v>
      </c>
      <c r="B247" s="61" t="s">
        <v>1081</v>
      </c>
      <c r="C247" s="61" t="s">
        <v>1082</v>
      </c>
      <c r="D247" s="61" t="s">
        <v>1083</v>
      </c>
      <c r="E247" s="61" t="s">
        <v>1084</v>
      </c>
    </row>
    <row r="248" spans="1:5" ht="12">
      <c r="A248" s="61">
        <v>247</v>
      </c>
      <c r="B248" s="61" t="s">
        <v>1085</v>
      </c>
      <c r="C248" s="61" t="s">
        <v>1086</v>
      </c>
      <c r="D248" s="61" t="s">
        <v>1087</v>
      </c>
      <c r="E248" s="61" t="s">
        <v>1088</v>
      </c>
    </row>
    <row r="249" spans="1:5" ht="12">
      <c r="A249" s="61">
        <v>248</v>
      </c>
      <c r="B249" s="61" t="s">
        <v>1089</v>
      </c>
      <c r="C249" s="61" t="s">
        <v>1090</v>
      </c>
      <c r="D249" s="61" t="s">
        <v>1091</v>
      </c>
      <c r="E249" s="61" t="s">
        <v>1092</v>
      </c>
    </row>
    <row r="250" spans="1:5" ht="12">
      <c r="A250" s="61">
        <v>249</v>
      </c>
      <c r="B250" s="61" t="s">
        <v>1093</v>
      </c>
      <c r="C250" s="61" t="s">
        <v>1094</v>
      </c>
      <c r="D250" s="61" t="s">
        <v>1095</v>
      </c>
      <c r="E250" s="61" t="s">
        <v>1096</v>
      </c>
    </row>
    <row r="251" spans="1:5" ht="12">
      <c r="A251" s="61">
        <v>250</v>
      </c>
      <c r="B251" s="61" t="s">
        <v>1097</v>
      </c>
      <c r="C251" s="61" t="s">
        <v>1098</v>
      </c>
      <c r="D251" s="61" t="s">
        <v>1099</v>
      </c>
      <c r="E251" s="61" t="s">
        <v>1100</v>
      </c>
    </row>
    <row r="252" spans="1:5" ht="12">
      <c r="A252" s="61">
        <v>251</v>
      </c>
      <c r="B252" s="61" t="s">
        <v>1101</v>
      </c>
      <c r="C252" s="61" t="s">
        <v>1102</v>
      </c>
      <c r="D252" s="61" t="s">
        <v>1103</v>
      </c>
      <c r="E252" s="61" t="s">
        <v>1104</v>
      </c>
    </row>
    <row r="253" spans="1:5" ht="12">
      <c r="A253" s="61">
        <v>252</v>
      </c>
      <c r="B253" s="61" t="s">
        <v>1105</v>
      </c>
      <c r="C253" s="61" t="s">
        <v>1106</v>
      </c>
      <c r="D253" s="61" t="s">
        <v>1107</v>
      </c>
      <c r="E253" s="61" t="s">
        <v>1108</v>
      </c>
    </row>
    <row r="254" spans="1:5" ht="12">
      <c r="A254" s="61">
        <v>253</v>
      </c>
      <c r="B254" s="61" t="s">
        <v>1109</v>
      </c>
      <c r="C254" s="61" t="s">
        <v>1110</v>
      </c>
      <c r="D254" s="61" t="s">
        <v>1111</v>
      </c>
      <c r="E254" s="61" t="s">
        <v>1112</v>
      </c>
    </row>
    <row r="255" spans="1:5" ht="12">
      <c r="A255" s="61">
        <v>254</v>
      </c>
      <c r="B255" s="61" t="s">
        <v>1113</v>
      </c>
      <c r="C255" s="61" t="s">
        <v>1114</v>
      </c>
      <c r="D255" s="61" t="s">
        <v>1115</v>
      </c>
      <c r="E255" s="61" t="s">
        <v>1116</v>
      </c>
    </row>
    <row r="256" spans="1:5" ht="12">
      <c r="A256" s="61">
        <v>255</v>
      </c>
      <c r="B256" s="61" t="s">
        <v>1117</v>
      </c>
      <c r="C256" s="61" t="s">
        <v>1118</v>
      </c>
      <c r="D256" s="61" t="s">
        <v>1119</v>
      </c>
      <c r="E256" s="61" t="s">
        <v>1120</v>
      </c>
    </row>
    <row r="257" spans="1:5" ht="12">
      <c r="A257" s="61">
        <v>256</v>
      </c>
      <c r="B257" s="61" t="s">
        <v>1121</v>
      </c>
      <c r="C257" s="61" t="s">
        <v>1122</v>
      </c>
      <c r="D257" s="61" t="s">
        <v>1123</v>
      </c>
      <c r="E257" s="61" t="s">
        <v>1124</v>
      </c>
    </row>
    <row r="258" spans="1:5" ht="12">
      <c r="A258" s="61">
        <v>257</v>
      </c>
      <c r="B258" s="61" t="s">
        <v>1125</v>
      </c>
      <c r="C258" s="61" t="s">
        <v>1126</v>
      </c>
      <c r="D258" s="61" t="s">
        <v>1127</v>
      </c>
      <c r="E258" s="61" t="s">
        <v>1128</v>
      </c>
    </row>
    <row r="259" spans="1:5" ht="12">
      <c r="A259" s="61">
        <v>258</v>
      </c>
      <c r="B259" s="61" t="s">
        <v>1129</v>
      </c>
      <c r="C259" s="61" t="s">
        <v>1130</v>
      </c>
      <c r="D259" s="61" t="s">
        <v>1131</v>
      </c>
      <c r="E259" s="61" t="s">
        <v>1132</v>
      </c>
    </row>
    <row r="260" spans="1:5" ht="12">
      <c r="A260" s="61">
        <v>259</v>
      </c>
      <c r="B260" s="61" t="s">
        <v>1133</v>
      </c>
      <c r="C260" s="61" t="s">
        <v>1134</v>
      </c>
      <c r="D260" s="61" t="s">
        <v>1135</v>
      </c>
      <c r="E260" s="61" t="s">
        <v>1136</v>
      </c>
    </row>
    <row r="261" spans="1:5" ht="12">
      <c r="A261" s="61">
        <v>260</v>
      </c>
      <c r="B261" s="61" t="s">
        <v>1137</v>
      </c>
      <c r="C261" s="61" t="s">
        <v>1138</v>
      </c>
      <c r="D261" s="61" t="s">
        <v>1139</v>
      </c>
      <c r="E261" s="61" t="s">
        <v>1140</v>
      </c>
    </row>
    <row r="262" spans="1:5" ht="12">
      <c r="A262" s="61">
        <v>261</v>
      </c>
      <c r="B262" s="61" t="s">
        <v>1141</v>
      </c>
      <c r="C262" s="61" t="s">
        <v>1142</v>
      </c>
      <c r="D262" s="61" t="s">
        <v>1143</v>
      </c>
      <c r="E262" s="61" t="s">
        <v>1144</v>
      </c>
    </row>
    <row r="263" spans="1:5" ht="12">
      <c r="A263" s="61">
        <v>262</v>
      </c>
      <c r="B263" s="61" t="s">
        <v>1145</v>
      </c>
      <c r="C263" s="61" t="s">
        <v>1146</v>
      </c>
      <c r="D263" s="61" t="s">
        <v>1147</v>
      </c>
      <c r="E263" s="61" t="s">
        <v>1148</v>
      </c>
    </row>
    <row r="264" spans="1:5" ht="12">
      <c r="A264" s="61">
        <v>263</v>
      </c>
      <c r="B264" s="61" t="s">
        <v>1149</v>
      </c>
      <c r="C264" s="61" t="s">
        <v>1150</v>
      </c>
      <c r="D264" s="61" t="s">
        <v>1151</v>
      </c>
      <c r="E264" s="61" t="s">
        <v>1152</v>
      </c>
    </row>
    <row r="265" spans="1:5" ht="12">
      <c r="A265" s="61">
        <v>264</v>
      </c>
      <c r="B265" s="61" t="s">
        <v>1153</v>
      </c>
      <c r="C265" s="61" t="s">
        <v>1154</v>
      </c>
      <c r="D265" s="61" t="s">
        <v>1155</v>
      </c>
      <c r="E265" s="61" t="s">
        <v>1156</v>
      </c>
    </row>
    <row r="266" spans="1:5" ht="12">
      <c r="A266" s="61">
        <v>265</v>
      </c>
      <c r="B266" s="61" t="s">
        <v>1157</v>
      </c>
      <c r="C266" s="61" t="s">
        <v>1158</v>
      </c>
      <c r="D266" s="61" t="s">
        <v>1159</v>
      </c>
      <c r="E266" s="61" t="s">
        <v>1160</v>
      </c>
    </row>
    <row r="267" spans="1:5" ht="12">
      <c r="A267" s="61">
        <v>266</v>
      </c>
      <c r="B267" s="61" t="s">
        <v>1161</v>
      </c>
      <c r="C267" s="61" t="s">
        <v>1162</v>
      </c>
      <c r="D267" s="61" t="s">
        <v>1163</v>
      </c>
      <c r="E267" s="61" t="s">
        <v>1164</v>
      </c>
    </row>
    <row r="268" spans="1:5" ht="12">
      <c r="A268" s="61">
        <v>267</v>
      </c>
      <c r="B268" s="61" t="s">
        <v>1165</v>
      </c>
      <c r="C268" s="61" t="s">
        <v>1166</v>
      </c>
      <c r="D268" s="61" t="s">
        <v>1167</v>
      </c>
      <c r="E268" s="61" t="s">
        <v>1168</v>
      </c>
    </row>
    <row r="269" spans="1:5" ht="12">
      <c r="A269" s="61">
        <v>268</v>
      </c>
      <c r="B269" s="61" t="s">
        <v>1169</v>
      </c>
      <c r="C269" s="61" t="s">
        <v>1170</v>
      </c>
      <c r="D269" s="61" t="s">
        <v>1171</v>
      </c>
      <c r="E269" s="61" t="s">
        <v>1172</v>
      </c>
    </row>
    <row r="270" spans="1:5" ht="12">
      <c r="A270" s="61">
        <v>269</v>
      </c>
      <c r="B270" s="61" t="s">
        <v>1173</v>
      </c>
      <c r="C270" s="61" t="s">
        <v>1174</v>
      </c>
      <c r="D270" s="61" t="s">
        <v>1175</v>
      </c>
      <c r="E270" s="61" t="s">
        <v>1176</v>
      </c>
    </row>
    <row r="271" spans="1:5" ht="12">
      <c r="A271" s="61">
        <v>270</v>
      </c>
      <c r="B271" s="61" t="s">
        <v>1177</v>
      </c>
      <c r="C271" s="61" t="s">
        <v>1178</v>
      </c>
      <c r="D271" s="61" t="s">
        <v>1179</v>
      </c>
      <c r="E271" s="61" t="s">
        <v>1180</v>
      </c>
    </row>
    <row r="272" spans="1:5" ht="12">
      <c r="A272" s="61">
        <v>271</v>
      </c>
      <c r="B272" s="61" t="s">
        <v>1181</v>
      </c>
      <c r="C272" s="61" t="s">
        <v>1182</v>
      </c>
      <c r="D272" s="61" t="s">
        <v>1183</v>
      </c>
      <c r="E272" s="61" t="s">
        <v>1184</v>
      </c>
    </row>
    <row r="273" spans="1:5" ht="12">
      <c r="A273" s="61">
        <v>272</v>
      </c>
      <c r="B273" s="61" t="s">
        <v>1185</v>
      </c>
      <c r="C273" s="61" t="s">
        <v>1186</v>
      </c>
      <c r="D273" s="61" t="s">
        <v>1187</v>
      </c>
      <c r="E273" s="61" t="s">
        <v>1188</v>
      </c>
    </row>
    <row r="274" spans="1:5" ht="12">
      <c r="A274" s="61">
        <v>273</v>
      </c>
      <c r="B274" s="61" t="s">
        <v>1189</v>
      </c>
      <c r="C274" s="61" t="s">
        <v>1190</v>
      </c>
      <c r="D274" s="61" t="s">
        <v>1191</v>
      </c>
      <c r="E274" s="61" t="s">
        <v>1192</v>
      </c>
    </row>
    <row r="275" spans="1:5" ht="12">
      <c r="A275" s="61">
        <v>274</v>
      </c>
      <c r="B275" s="61" t="s">
        <v>1193</v>
      </c>
      <c r="C275" s="61" t="s">
        <v>1194</v>
      </c>
      <c r="D275" s="61" t="s">
        <v>1195</v>
      </c>
      <c r="E275" s="61" t="s">
        <v>1196</v>
      </c>
    </row>
    <row r="276" spans="1:5" ht="12">
      <c r="A276" s="61">
        <v>275</v>
      </c>
      <c r="B276" s="61" t="s">
        <v>1197</v>
      </c>
      <c r="C276" s="61" t="s">
        <v>1198</v>
      </c>
      <c r="D276" s="61" t="s">
        <v>1199</v>
      </c>
      <c r="E276" s="61" t="s">
        <v>1200</v>
      </c>
    </row>
    <row r="277" spans="1:5" ht="12">
      <c r="A277" s="61">
        <v>276</v>
      </c>
      <c r="B277" s="61" t="s">
        <v>1201</v>
      </c>
      <c r="C277" s="61" t="s">
        <v>1202</v>
      </c>
      <c r="D277" s="61" t="s">
        <v>1203</v>
      </c>
      <c r="E277" s="61" t="s">
        <v>1204</v>
      </c>
    </row>
    <row r="278" spans="1:5" ht="12">
      <c r="A278" s="61">
        <v>277</v>
      </c>
      <c r="B278" s="61" t="s">
        <v>1205</v>
      </c>
      <c r="C278" s="61" t="s">
        <v>1206</v>
      </c>
      <c r="D278" s="61" t="s">
        <v>1207</v>
      </c>
      <c r="E278" s="61" t="s">
        <v>1208</v>
      </c>
    </row>
    <row r="279" spans="1:5" ht="12">
      <c r="A279" s="61">
        <v>278</v>
      </c>
      <c r="B279" s="61" t="s">
        <v>1209</v>
      </c>
      <c r="C279" s="61" t="s">
        <v>1210</v>
      </c>
      <c r="D279" s="61" t="s">
        <v>1211</v>
      </c>
      <c r="E279" s="61" t="s">
        <v>1212</v>
      </c>
    </row>
    <row r="280" spans="1:5" ht="12">
      <c r="A280" s="61">
        <v>279</v>
      </c>
      <c r="B280" s="61" t="s">
        <v>1213</v>
      </c>
      <c r="C280" s="61" t="s">
        <v>1214</v>
      </c>
      <c r="D280" s="61" t="s">
        <v>1215</v>
      </c>
      <c r="E280" s="61" t="s">
        <v>1216</v>
      </c>
    </row>
    <row r="281" spans="1:5" ht="12">
      <c r="A281" s="61">
        <v>280</v>
      </c>
      <c r="B281" s="61" t="s">
        <v>1217</v>
      </c>
      <c r="C281" s="61" t="s">
        <v>1218</v>
      </c>
      <c r="D281" s="61" t="s">
        <v>1219</v>
      </c>
      <c r="E281" s="61" t="s">
        <v>1220</v>
      </c>
    </row>
    <row r="282" spans="1:5" ht="12">
      <c r="A282" s="61">
        <v>281</v>
      </c>
      <c r="B282" s="61" t="s">
        <v>1221</v>
      </c>
      <c r="C282" s="61" t="s">
        <v>1222</v>
      </c>
      <c r="D282" s="61" t="s">
        <v>1223</v>
      </c>
      <c r="E282" s="61" t="s">
        <v>1224</v>
      </c>
    </row>
    <row r="283" spans="1:5" ht="12">
      <c r="A283" s="61">
        <v>282</v>
      </c>
      <c r="B283" s="61" t="s">
        <v>1225</v>
      </c>
      <c r="C283" s="61" t="s">
        <v>1226</v>
      </c>
      <c r="D283" s="61" t="s">
        <v>1227</v>
      </c>
      <c r="E283" s="61" t="s">
        <v>1228</v>
      </c>
    </row>
    <row r="284" spans="1:5" ht="12">
      <c r="A284" s="61">
        <v>283</v>
      </c>
      <c r="B284" s="61" t="s">
        <v>1229</v>
      </c>
      <c r="C284" s="61" t="s">
        <v>1230</v>
      </c>
      <c r="D284" s="61" t="s">
        <v>1231</v>
      </c>
      <c r="E284" s="61" t="s">
        <v>1232</v>
      </c>
    </row>
    <row r="285" spans="1:5" ht="12">
      <c r="A285" s="61">
        <v>284</v>
      </c>
      <c r="B285" s="61" t="s">
        <v>1233</v>
      </c>
      <c r="C285" s="61" t="s">
        <v>1234</v>
      </c>
      <c r="D285" s="61" t="s">
        <v>2259</v>
      </c>
      <c r="E285" s="61" t="s">
        <v>1235</v>
      </c>
    </row>
    <row r="286" spans="1:5" ht="12">
      <c r="A286" s="61">
        <v>285</v>
      </c>
      <c r="B286" s="61" t="s">
        <v>1236</v>
      </c>
      <c r="C286" s="61" t="s">
        <v>1237</v>
      </c>
      <c r="D286" s="61" t="s">
        <v>1238</v>
      </c>
      <c r="E286" s="61" t="s">
        <v>1239</v>
      </c>
    </row>
    <row r="287" spans="1:5" ht="12">
      <c r="A287" s="61">
        <v>286</v>
      </c>
      <c r="B287" s="61" t="s">
        <v>1240</v>
      </c>
      <c r="C287" s="61" t="s">
        <v>1241</v>
      </c>
      <c r="D287" s="61" t="s">
        <v>1242</v>
      </c>
      <c r="E287" s="61" t="s">
        <v>1243</v>
      </c>
    </row>
    <row r="288" spans="1:5" ht="12">
      <c r="A288" s="61">
        <v>287</v>
      </c>
      <c r="B288" s="61" t="s">
        <v>1244</v>
      </c>
      <c r="C288" s="61" t="s">
        <v>1245</v>
      </c>
      <c r="D288" s="61" t="s">
        <v>1246</v>
      </c>
      <c r="E288" s="61" t="s">
        <v>1247</v>
      </c>
    </row>
    <row r="289" spans="1:5" ht="12">
      <c r="A289" s="61">
        <v>288</v>
      </c>
      <c r="B289" s="61" t="s">
        <v>1248</v>
      </c>
      <c r="C289" s="61" t="s">
        <v>1249</v>
      </c>
      <c r="D289" s="61" t="s">
        <v>1250</v>
      </c>
      <c r="E289" s="61" t="s">
        <v>1251</v>
      </c>
    </row>
    <row r="290" spans="1:5" ht="12">
      <c r="A290" s="61">
        <v>289</v>
      </c>
      <c r="B290" s="61" t="s">
        <v>1252</v>
      </c>
      <c r="C290" s="61" t="s">
        <v>1253</v>
      </c>
      <c r="D290" s="61" t="s">
        <v>1254</v>
      </c>
      <c r="E290" s="61" t="s">
        <v>1255</v>
      </c>
    </row>
    <row r="291" spans="1:5" ht="12">
      <c r="A291" s="61">
        <v>290</v>
      </c>
      <c r="B291" s="61" t="s">
        <v>1256</v>
      </c>
      <c r="C291" s="61" t="s">
        <v>1257</v>
      </c>
      <c r="D291" s="61" t="s">
        <v>1258</v>
      </c>
      <c r="E291" s="61" t="s">
        <v>1259</v>
      </c>
    </row>
    <row r="292" spans="1:5" ht="12">
      <c r="A292" s="61">
        <v>291</v>
      </c>
      <c r="B292" s="61" t="s">
        <v>1260</v>
      </c>
      <c r="C292" s="61" t="s">
        <v>1261</v>
      </c>
      <c r="D292" s="61" t="s">
        <v>1262</v>
      </c>
      <c r="E292" s="61" t="s">
        <v>1263</v>
      </c>
    </row>
    <row r="293" spans="1:5" ht="12">
      <c r="A293" s="61">
        <v>292</v>
      </c>
      <c r="B293" s="61" t="s">
        <v>1264</v>
      </c>
      <c r="C293" s="61" t="s">
        <v>1265</v>
      </c>
      <c r="D293" s="61" t="s">
        <v>1266</v>
      </c>
      <c r="E293" s="61" t="s">
        <v>1267</v>
      </c>
    </row>
    <row r="294" spans="1:5" ht="12">
      <c r="A294" s="61">
        <v>293</v>
      </c>
      <c r="B294" s="61" t="s">
        <v>1268</v>
      </c>
      <c r="C294" s="61" t="s">
        <v>1261</v>
      </c>
      <c r="D294" s="61" t="s">
        <v>1269</v>
      </c>
      <c r="E294" s="61" t="s">
        <v>1270</v>
      </c>
    </row>
    <row r="295" spans="1:5" ht="12">
      <c r="A295" s="61">
        <v>294</v>
      </c>
      <c r="B295" s="61" t="s">
        <v>1271</v>
      </c>
      <c r="C295" s="61" t="s">
        <v>1272</v>
      </c>
      <c r="D295" s="61" t="s">
        <v>1273</v>
      </c>
      <c r="E295" s="61" t="s">
        <v>1274</v>
      </c>
    </row>
    <row r="296" spans="1:5" ht="12">
      <c r="A296" s="61">
        <v>295</v>
      </c>
      <c r="B296" s="61" t="s">
        <v>1275</v>
      </c>
      <c r="C296" s="61" t="s">
        <v>1276</v>
      </c>
      <c r="D296" s="61" t="s">
        <v>1277</v>
      </c>
      <c r="E296" s="61" t="s">
        <v>1278</v>
      </c>
    </row>
    <row r="297" spans="1:5" ht="12">
      <c r="A297" s="61">
        <v>296</v>
      </c>
      <c r="B297" s="61" t="s">
        <v>1279</v>
      </c>
      <c r="C297" s="61" t="s">
        <v>1280</v>
      </c>
      <c r="D297" s="61" t="s">
        <v>1281</v>
      </c>
      <c r="E297" s="61" t="s">
        <v>1282</v>
      </c>
    </row>
    <row r="298" spans="1:5" ht="12">
      <c r="A298" s="61">
        <v>297</v>
      </c>
      <c r="B298" s="61" t="s">
        <v>1283</v>
      </c>
      <c r="C298" s="61" t="s">
        <v>1284</v>
      </c>
      <c r="D298" s="61" t="s">
        <v>1285</v>
      </c>
      <c r="E298" s="61" t="s">
        <v>1286</v>
      </c>
    </row>
    <row r="299" spans="1:5" ht="12">
      <c r="A299" s="61">
        <v>298</v>
      </c>
      <c r="B299" s="61" t="s">
        <v>1287</v>
      </c>
      <c r="C299" s="61" t="s">
        <v>1288</v>
      </c>
      <c r="D299" s="61" t="s">
        <v>1289</v>
      </c>
      <c r="E299" s="61" t="s">
        <v>1290</v>
      </c>
    </row>
    <row r="300" spans="1:5" ht="12">
      <c r="A300" s="61">
        <v>299</v>
      </c>
      <c r="B300" s="61" t="s">
        <v>1291</v>
      </c>
      <c r="C300" s="61" t="s">
        <v>1292</v>
      </c>
      <c r="D300" s="61" t="s">
        <v>1293</v>
      </c>
      <c r="E300" s="61" t="s">
        <v>1294</v>
      </c>
    </row>
    <row r="301" spans="1:5" ht="12">
      <c r="A301" s="61">
        <v>300</v>
      </c>
      <c r="B301" s="61" t="s">
        <v>1295</v>
      </c>
      <c r="C301" s="61" t="s">
        <v>1296</v>
      </c>
      <c r="D301" s="61" t="s">
        <v>1297</v>
      </c>
      <c r="E301" s="61" t="s">
        <v>1298</v>
      </c>
    </row>
    <row r="302" spans="1:5" ht="12">
      <c r="A302" s="61">
        <v>301</v>
      </c>
      <c r="B302" s="61" t="s">
        <v>1299</v>
      </c>
      <c r="C302" s="61" t="s">
        <v>1300</v>
      </c>
      <c r="D302" s="61" t="s">
        <v>1301</v>
      </c>
      <c r="E302" s="61" t="s">
        <v>1302</v>
      </c>
    </row>
    <row r="303" spans="1:5" ht="12">
      <c r="A303" s="61">
        <v>302</v>
      </c>
      <c r="B303" s="61" t="s">
        <v>1303</v>
      </c>
      <c r="C303" s="61" t="s">
        <v>1304</v>
      </c>
      <c r="D303" s="61" t="s">
        <v>1305</v>
      </c>
      <c r="E303" s="61" t="s">
        <v>1306</v>
      </c>
    </row>
    <row r="304" spans="1:5" ht="12">
      <c r="A304" s="61">
        <v>303</v>
      </c>
      <c r="B304" s="61" t="s">
        <v>1307</v>
      </c>
      <c r="C304" s="61" t="s">
        <v>1308</v>
      </c>
      <c r="D304" s="61" t="s">
        <v>1309</v>
      </c>
      <c r="E304" s="61" t="s">
        <v>1310</v>
      </c>
    </row>
    <row r="305" spans="1:5" ht="12">
      <c r="A305" s="61">
        <v>304</v>
      </c>
      <c r="B305" s="61" t="s">
        <v>1311</v>
      </c>
      <c r="C305" s="61" t="s">
        <v>1312</v>
      </c>
      <c r="D305" s="61" t="s">
        <v>1313</v>
      </c>
      <c r="E305" s="61" t="s">
        <v>1314</v>
      </c>
    </row>
    <row r="306" spans="1:5" ht="12">
      <c r="A306" s="61">
        <v>305</v>
      </c>
      <c r="B306" s="61" t="s">
        <v>1315</v>
      </c>
      <c r="C306" s="61" t="s">
        <v>1316</v>
      </c>
      <c r="D306" s="61" t="s">
        <v>1317</v>
      </c>
      <c r="E306" s="61" t="s">
        <v>1318</v>
      </c>
    </row>
    <row r="307" spans="1:5" ht="12">
      <c r="A307" s="61">
        <v>306</v>
      </c>
      <c r="B307" s="61" t="s">
        <v>1319</v>
      </c>
      <c r="C307" s="61" t="s">
        <v>1320</v>
      </c>
      <c r="D307" s="61" t="s">
        <v>1321</v>
      </c>
      <c r="E307" s="61" t="s">
        <v>1322</v>
      </c>
    </row>
    <row r="308" spans="1:5" ht="12">
      <c r="A308" s="61">
        <v>307</v>
      </c>
      <c r="B308" s="61" t="s">
        <v>1323</v>
      </c>
      <c r="C308" s="61" t="s">
        <v>1324</v>
      </c>
      <c r="D308" s="61" t="s">
        <v>1325</v>
      </c>
      <c r="E308" s="61" t="s">
        <v>1326</v>
      </c>
    </row>
    <row r="309" spans="1:5" ht="12">
      <c r="A309" s="61">
        <v>308</v>
      </c>
      <c r="B309" s="61" t="s">
        <v>1327</v>
      </c>
      <c r="C309" s="61" t="s">
        <v>1328</v>
      </c>
      <c r="D309" s="61" t="s">
        <v>1329</v>
      </c>
      <c r="E309" s="61" t="s">
        <v>1330</v>
      </c>
    </row>
    <row r="310" spans="1:5" ht="12">
      <c r="A310" s="61">
        <v>309</v>
      </c>
      <c r="B310" s="61" t="s">
        <v>1331</v>
      </c>
      <c r="C310" s="61" t="s">
        <v>1332</v>
      </c>
      <c r="D310" s="61" t="s">
        <v>1333</v>
      </c>
      <c r="E310" s="61" t="s">
        <v>1334</v>
      </c>
    </row>
    <row r="311" spans="1:5" ht="12">
      <c r="A311" s="61">
        <v>310</v>
      </c>
      <c r="B311" s="61" t="s">
        <v>1335</v>
      </c>
      <c r="C311" s="61" t="s">
        <v>1336</v>
      </c>
      <c r="D311" s="61" t="s">
        <v>1337</v>
      </c>
      <c r="E311" s="61" t="s">
        <v>1338</v>
      </c>
    </row>
    <row r="312" spans="1:5" ht="12">
      <c r="A312" s="61">
        <v>311</v>
      </c>
      <c r="B312" s="61" t="s">
        <v>1339</v>
      </c>
      <c r="C312" s="61" t="s">
        <v>1336</v>
      </c>
      <c r="D312" s="61" t="s">
        <v>1337</v>
      </c>
      <c r="E312" s="61" t="s">
        <v>1338</v>
      </c>
    </row>
    <row r="313" spans="1:5" ht="12">
      <c r="A313" s="61">
        <v>312</v>
      </c>
      <c r="B313" s="61" t="s">
        <v>2260</v>
      </c>
      <c r="C313" s="61" t="s">
        <v>1343</v>
      </c>
      <c r="D313" s="61" t="s">
        <v>2321</v>
      </c>
      <c r="E313" s="61" t="s">
        <v>1344</v>
      </c>
    </row>
    <row r="314" spans="1:5" ht="12">
      <c r="A314" s="61">
        <v>313</v>
      </c>
      <c r="B314" s="61" t="s">
        <v>2261</v>
      </c>
      <c r="C314" s="61" t="s">
        <v>2262</v>
      </c>
      <c r="D314" s="61" t="s">
        <v>2263</v>
      </c>
      <c r="E314" s="61" t="s">
        <v>1348</v>
      </c>
    </row>
    <row r="315" spans="1:5" ht="12">
      <c r="A315" s="61">
        <v>314</v>
      </c>
      <c r="B315" s="61" t="s">
        <v>1349</v>
      </c>
      <c r="C315" s="61" t="s">
        <v>1350</v>
      </c>
      <c r="D315" s="61" t="s">
        <v>1351</v>
      </c>
      <c r="E315" s="61" t="s">
        <v>1352</v>
      </c>
    </row>
    <row r="316" spans="1:5" ht="12">
      <c r="A316" s="61">
        <v>315</v>
      </c>
      <c r="B316" s="61" t="s">
        <v>1353</v>
      </c>
      <c r="C316" s="61" t="s">
        <v>1354</v>
      </c>
      <c r="D316" s="61" t="s">
        <v>1355</v>
      </c>
      <c r="E316" s="61" t="s">
        <v>1356</v>
      </c>
    </row>
    <row r="317" spans="1:5" ht="12">
      <c r="A317" s="61">
        <v>316</v>
      </c>
      <c r="B317" s="61" t="s">
        <v>1357</v>
      </c>
      <c r="C317" s="61" t="s">
        <v>1354</v>
      </c>
      <c r="D317" s="61" t="s">
        <v>1358</v>
      </c>
      <c r="E317" s="61" t="s">
        <v>1359</v>
      </c>
    </row>
    <row r="318" spans="1:5" ht="12">
      <c r="A318" s="61">
        <v>317</v>
      </c>
      <c r="B318" s="61" t="s">
        <v>1360</v>
      </c>
      <c r="C318" s="61" t="s">
        <v>1354</v>
      </c>
      <c r="D318" s="61" t="s">
        <v>1361</v>
      </c>
      <c r="E318" s="61" t="s">
        <v>1362</v>
      </c>
    </row>
    <row r="319" spans="1:5" ht="12">
      <c r="A319" s="61">
        <v>318</v>
      </c>
      <c r="B319" s="61" t="s">
        <v>1363</v>
      </c>
      <c r="C319" s="61" t="s">
        <v>1364</v>
      </c>
      <c r="D319" s="61" t="s">
        <v>1365</v>
      </c>
      <c r="E319" s="61" t="s">
        <v>1366</v>
      </c>
    </row>
    <row r="320" spans="1:5" ht="12">
      <c r="A320" s="61">
        <v>319</v>
      </c>
      <c r="B320" s="61" t="s">
        <v>1367</v>
      </c>
      <c r="C320" s="61" t="s">
        <v>1368</v>
      </c>
      <c r="D320" s="61" t="s">
        <v>1369</v>
      </c>
      <c r="E320" s="61" t="s">
        <v>1370</v>
      </c>
    </row>
    <row r="321" spans="1:5" ht="12">
      <c r="A321" s="61">
        <v>320</v>
      </c>
      <c r="B321" s="61" t="s">
        <v>1371</v>
      </c>
      <c r="C321" s="61" t="s">
        <v>1372</v>
      </c>
      <c r="D321" s="61" t="s">
        <v>1373</v>
      </c>
      <c r="E321" s="61" t="s">
        <v>1374</v>
      </c>
    </row>
    <row r="322" spans="1:5" ht="12">
      <c r="A322" s="61">
        <v>321</v>
      </c>
      <c r="B322" s="61" t="s">
        <v>1375</v>
      </c>
      <c r="C322" s="61" t="s">
        <v>1376</v>
      </c>
      <c r="D322" s="61" t="s">
        <v>1377</v>
      </c>
      <c r="E322" s="61" t="s">
        <v>1378</v>
      </c>
    </row>
    <row r="323" spans="1:5" ht="12">
      <c r="A323" s="61">
        <v>322</v>
      </c>
      <c r="B323" s="61" t="s">
        <v>1379</v>
      </c>
      <c r="C323" s="61" t="s">
        <v>1380</v>
      </c>
      <c r="D323" s="61" t="s">
        <v>1381</v>
      </c>
      <c r="E323" s="61" t="s">
        <v>1382</v>
      </c>
    </row>
    <row r="324" spans="1:5" ht="12">
      <c r="A324" s="61">
        <v>323</v>
      </c>
      <c r="B324" s="61" t="s">
        <v>1383</v>
      </c>
      <c r="C324" s="61" t="s">
        <v>1384</v>
      </c>
      <c r="D324" s="61" t="s">
        <v>1385</v>
      </c>
      <c r="E324" s="61" t="s">
        <v>1386</v>
      </c>
    </row>
    <row r="325" spans="1:5" ht="12">
      <c r="A325" s="61">
        <v>324</v>
      </c>
      <c r="B325" s="61" t="s">
        <v>1387</v>
      </c>
      <c r="C325" s="61" t="s">
        <v>1388</v>
      </c>
      <c r="D325" s="61" t="s">
        <v>1389</v>
      </c>
      <c r="E325" s="61" t="s">
        <v>1390</v>
      </c>
    </row>
    <row r="326" spans="1:5" ht="12">
      <c r="A326" s="61">
        <v>325</v>
      </c>
      <c r="B326" s="61" t="s">
        <v>1391</v>
      </c>
      <c r="C326" s="61" t="s">
        <v>1392</v>
      </c>
      <c r="D326" s="61" t="s">
        <v>1393</v>
      </c>
      <c r="E326" s="61" t="s">
        <v>1394</v>
      </c>
    </row>
    <row r="327" spans="1:5" ht="12">
      <c r="A327" s="61">
        <v>326</v>
      </c>
      <c r="B327" s="61" t="s">
        <v>1395</v>
      </c>
      <c r="C327" s="61" t="s">
        <v>1396</v>
      </c>
      <c r="D327" s="61" t="s">
        <v>1397</v>
      </c>
      <c r="E327" s="61" t="s">
        <v>1398</v>
      </c>
    </row>
    <row r="328" spans="1:5" ht="12">
      <c r="A328" s="61">
        <v>327</v>
      </c>
      <c r="B328" s="61" t="s">
        <v>1399</v>
      </c>
      <c r="C328" s="61" t="s">
        <v>1400</v>
      </c>
      <c r="D328" s="61" t="s">
        <v>1401</v>
      </c>
      <c r="E328" s="61" t="s">
        <v>1402</v>
      </c>
    </row>
    <row r="329" spans="1:5" ht="12">
      <c r="A329" s="61">
        <v>328</v>
      </c>
      <c r="B329" s="61" t="s">
        <v>1403</v>
      </c>
      <c r="C329" s="61" t="s">
        <v>1404</v>
      </c>
      <c r="D329" s="61" t="s">
        <v>1405</v>
      </c>
      <c r="E329" s="61" t="s">
        <v>2264</v>
      </c>
    </row>
    <row r="330" spans="1:5" ht="12">
      <c r="A330" s="61">
        <v>329</v>
      </c>
      <c r="B330" s="61" t="s">
        <v>1406</v>
      </c>
      <c r="C330" s="61" t="s">
        <v>1407</v>
      </c>
      <c r="D330" s="61" t="s">
        <v>1408</v>
      </c>
      <c r="E330" s="61" t="s">
        <v>1409</v>
      </c>
    </row>
    <row r="331" spans="1:5" ht="12">
      <c r="A331" s="61">
        <v>330</v>
      </c>
      <c r="B331" s="61" t="s">
        <v>1410</v>
      </c>
      <c r="C331" s="61" t="s">
        <v>1411</v>
      </c>
      <c r="D331" s="61" t="s">
        <v>1412</v>
      </c>
      <c r="E331" s="61" t="s">
        <v>1413</v>
      </c>
    </row>
    <row r="332" spans="1:5" ht="12">
      <c r="A332" s="61">
        <v>331</v>
      </c>
      <c r="B332" s="61" t="s">
        <v>1414</v>
      </c>
      <c r="C332" s="61" t="s">
        <v>1415</v>
      </c>
      <c r="D332" s="61" t="s">
        <v>1416</v>
      </c>
      <c r="E332" s="61" t="s">
        <v>1417</v>
      </c>
    </row>
    <row r="333" spans="1:5" ht="12">
      <c r="A333" s="61">
        <v>332</v>
      </c>
      <c r="B333" s="61" t="s">
        <v>1418</v>
      </c>
      <c r="C333" s="61" t="s">
        <v>1419</v>
      </c>
      <c r="D333" s="61" t="s">
        <v>1420</v>
      </c>
      <c r="E333" s="61" t="s">
        <v>1421</v>
      </c>
    </row>
    <row r="334" spans="1:5" ht="12">
      <c r="A334" s="61">
        <v>333</v>
      </c>
      <c r="B334" s="61" t="s">
        <v>1422</v>
      </c>
      <c r="C334" s="61" t="s">
        <v>1423</v>
      </c>
      <c r="D334" s="61" t="s">
        <v>1424</v>
      </c>
      <c r="E334" s="61" t="s">
        <v>1425</v>
      </c>
    </row>
    <row r="335" spans="1:5" ht="12">
      <c r="A335" s="61">
        <v>334</v>
      </c>
      <c r="B335" s="61" t="s">
        <v>1426</v>
      </c>
      <c r="C335" s="61" t="s">
        <v>1427</v>
      </c>
      <c r="D335" s="61" t="s">
        <v>1428</v>
      </c>
      <c r="E335" s="61" t="s">
        <v>1429</v>
      </c>
    </row>
    <row r="336" spans="1:5" ht="12">
      <c r="A336" s="61">
        <v>335</v>
      </c>
      <c r="B336" s="61" t="s">
        <v>1430</v>
      </c>
      <c r="C336" s="61" t="s">
        <v>1431</v>
      </c>
      <c r="D336" s="61" t="s">
        <v>1432</v>
      </c>
      <c r="E336" s="61" t="s">
        <v>1433</v>
      </c>
    </row>
    <row r="337" spans="1:5" ht="12">
      <c r="A337" s="61">
        <v>336</v>
      </c>
      <c r="B337" s="61" t="s">
        <v>1434</v>
      </c>
      <c r="C337" s="61" t="s">
        <v>1435</v>
      </c>
      <c r="D337" s="61" t="s">
        <v>1436</v>
      </c>
      <c r="E337" s="61" t="s">
        <v>1437</v>
      </c>
    </row>
    <row r="338" spans="1:5" ht="12">
      <c r="A338" s="61">
        <v>337</v>
      </c>
      <c r="B338" s="61" t="s">
        <v>1438</v>
      </c>
      <c r="C338" s="61" t="s">
        <v>1439</v>
      </c>
      <c r="D338" s="61" t="s">
        <v>1440</v>
      </c>
      <c r="E338" s="61" t="s">
        <v>1441</v>
      </c>
    </row>
    <row r="339" spans="1:5" ht="12">
      <c r="A339" s="61">
        <v>338</v>
      </c>
      <c r="B339" s="61" t="s">
        <v>1442</v>
      </c>
      <c r="C339" s="61" t="s">
        <v>1443</v>
      </c>
      <c r="D339" s="61" t="s">
        <v>1444</v>
      </c>
      <c r="E339" s="61" t="s">
        <v>1445</v>
      </c>
    </row>
    <row r="340" spans="1:5" ht="12">
      <c r="A340" s="61">
        <v>339</v>
      </c>
      <c r="B340" s="61" t="s">
        <v>1446</v>
      </c>
      <c r="C340" s="61" t="s">
        <v>1447</v>
      </c>
      <c r="D340" s="61" t="s">
        <v>1448</v>
      </c>
      <c r="E340" s="61" t="s">
        <v>1449</v>
      </c>
    </row>
    <row r="341" spans="1:5" ht="12">
      <c r="A341" s="61">
        <v>340</v>
      </c>
      <c r="B341" s="61" t="s">
        <v>1450</v>
      </c>
      <c r="C341" s="61" t="s">
        <v>1451</v>
      </c>
      <c r="D341" s="61" t="s">
        <v>1452</v>
      </c>
      <c r="E341" s="61" t="s">
        <v>1453</v>
      </c>
    </row>
    <row r="342" spans="1:5" ht="12">
      <c r="A342" s="61">
        <v>341</v>
      </c>
      <c r="B342" s="61" t="s">
        <v>1454</v>
      </c>
      <c r="C342" s="61" t="s">
        <v>1455</v>
      </c>
      <c r="D342" s="61" t="s">
        <v>1456</v>
      </c>
      <c r="E342" s="61" t="s">
        <v>1457</v>
      </c>
    </row>
    <row r="343" spans="1:5" ht="12">
      <c r="A343" s="61">
        <v>342</v>
      </c>
      <c r="B343" s="61" t="s">
        <v>1458</v>
      </c>
      <c r="C343" s="61" t="s">
        <v>1459</v>
      </c>
      <c r="D343" s="61" t="s">
        <v>1460</v>
      </c>
      <c r="E343" s="61" t="s">
        <v>1461</v>
      </c>
    </row>
    <row r="344" spans="1:5" ht="12">
      <c r="A344" s="61">
        <v>343</v>
      </c>
      <c r="B344" s="61" t="s">
        <v>1462</v>
      </c>
      <c r="C344" s="61" t="s">
        <v>1463</v>
      </c>
      <c r="D344" s="61" t="s">
        <v>1464</v>
      </c>
      <c r="E344" s="61" t="s">
        <v>1465</v>
      </c>
    </row>
    <row r="345" spans="1:5" ht="12">
      <c r="A345" s="61">
        <v>344</v>
      </c>
      <c r="B345" s="61" t="s">
        <v>1466</v>
      </c>
      <c r="C345" s="61" t="s">
        <v>1467</v>
      </c>
      <c r="D345" s="61" t="s">
        <v>1468</v>
      </c>
      <c r="E345" s="61" t="s">
        <v>1469</v>
      </c>
    </row>
    <row r="346" spans="1:5" ht="12">
      <c r="A346" s="61">
        <v>345</v>
      </c>
      <c r="B346" s="61" t="s">
        <v>1470</v>
      </c>
      <c r="C346" s="61" t="s">
        <v>1471</v>
      </c>
      <c r="D346" s="61" t="s">
        <v>2265</v>
      </c>
      <c r="E346" s="61" t="s">
        <v>1472</v>
      </c>
    </row>
    <row r="347" spans="1:5" ht="12">
      <c r="A347" s="61">
        <v>346</v>
      </c>
      <c r="B347" s="61" t="s">
        <v>1473</v>
      </c>
      <c r="C347" s="61" t="s">
        <v>1474</v>
      </c>
      <c r="D347" s="61" t="s">
        <v>1475</v>
      </c>
      <c r="E347" s="61" t="s">
        <v>1476</v>
      </c>
    </row>
    <row r="348" spans="1:5" ht="12">
      <c r="A348" s="61">
        <v>347</v>
      </c>
      <c r="B348" s="61" t="s">
        <v>1477</v>
      </c>
      <c r="C348" s="61" t="s">
        <v>1478</v>
      </c>
      <c r="D348" s="61" t="s">
        <v>1479</v>
      </c>
      <c r="E348" s="61" t="s">
        <v>1480</v>
      </c>
    </row>
    <row r="349" spans="1:5" ht="12">
      <c r="A349" s="61">
        <v>348</v>
      </c>
      <c r="B349" s="61" t="s">
        <v>1481</v>
      </c>
      <c r="C349" s="61" t="s">
        <v>1482</v>
      </c>
      <c r="D349" s="61" t="s">
        <v>1483</v>
      </c>
      <c r="E349" s="61" t="s">
        <v>1484</v>
      </c>
    </row>
    <row r="350" spans="1:5" ht="12">
      <c r="A350" s="61">
        <v>349</v>
      </c>
      <c r="B350" s="61" t="s">
        <v>1485</v>
      </c>
      <c r="C350" s="61" t="s">
        <v>1486</v>
      </c>
      <c r="D350" s="61" t="s">
        <v>1487</v>
      </c>
      <c r="E350" s="61" t="s">
        <v>1488</v>
      </c>
    </row>
    <row r="351" spans="1:5" ht="12">
      <c r="A351" s="61">
        <v>350</v>
      </c>
      <c r="B351" s="61" t="s">
        <v>1489</v>
      </c>
      <c r="C351" s="61" t="s">
        <v>1490</v>
      </c>
      <c r="D351" s="61" t="s">
        <v>1491</v>
      </c>
      <c r="E351" s="61" t="s">
        <v>1492</v>
      </c>
    </row>
    <row r="352" spans="1:5" ht="12">
      <c r="A352" s="61">
        <v>351</v>
      </c>
      <c r="B352" s="61" t="s">
        <v>1493</v>
      </c>
      <c r="C352" s="61" t="s">
        <v>1494</v>
      </c>
      <c r="D352" s="61" t="s">
        <v>1495</v>
      </c>
      <c r="E352" s="61" t="s">
        <v>1496</v>
      </c>
    </row>
    <row r="353" spans="1:5" ht="12">
      <c r="A353" s="61">
        <v>352</v>
      </c>
      <c r="B353" s="61" t="s">
        <v>1497</v>
      </c>
      <c r="C353" s="61" t="s">
        <v>1498</v>
      </c>
      <c r="D353" s="61" t="s">
        <v>1499</v>
      </c>
      <c r="E353" s="61" t="s">
        <v>1500</v>
      </c>
    </row>
    <row r="354" spans="1:5" ht="12">
      <c r="A354" s="61">
        <v>353</v>
      </c>
      <c r="B354" s="61" t="s">
        <v>1501</v>
      </c>
      <c r="C354" s="61" t="s">
        <v>1502</v>
      </c>
      <c r="D354" s="61" t="s">
        <v>1503</v>
      </c>
      <c r="E354" s="61" t="s">
        <v>1504</v>
      </c>
    </row>
    <row r="355" spans="1:5" ht="12">
      <c r="A355" s="61">
        <v>354</v>
      </c>
      <c r="B355" s="61" t="s">
        <v>1505</v>
      </c>
      <c r="C355" s="61" t="s">
        <v>1506</v>
      </c>
      <c r="D355" s="61" t="s">
        <v>1507</v>
      </c>
      <c r="E355" s="61" t="s">
        <v>1508</v>
      </c>
    </row>
    <row r="356" spans="1:5" ht="12">
      <c r="A356" s="61">
        <v>355</v>
      </c>
      <c r="B356" s="61" t="s">
        <v>1509</v>
      </c>
      <c r="C356" s="61" t="s">
        <v>1510</v>
      </c>
      <c r="D356" s="61" t="s">
        <v>1511</v>
      </c>
      <c r="E356" s="61" t="s">
        <v>1512</v>
      </c>
    </row>
    <row r="357" spans="1:5" ht="12">
      <c r="A357" s="61">
        <v>356</v>
      </c>
      <c r="B357" s="61" t="s">
        <v>1513</v>
      </c>
      <c r="C357" s="61" t="s">
        <v>1514</v>
      </c>
      <c r="D357" s="61" t="s">
        <v>1515</v>
      </c>
      <c r="E357" s="61" t="s">
        <v>1516</v>
      </c>
    </row>
    <row r="358" spans="1:5" ht="12">
      <c r="A358" s="61">
        <v>357</v>
      </c>
      <c r="B358" s="61" t="s">
        <v>1517</v>
      </c>
      <c r="C358" s="61" t="s">
        <v>1518</v>
      </c>
      <c r="D358" s="61" t="s">
        <v>1519</v>
      </c>
      <c r="E358" s="61" t="s">
        <v>1520</v>
      </c>
    </row>
    <row r="359" spans="1:5" ht="12">
      <c r="A359" s="61">
        <v>358</v>
      </c>
      <c r="B359" s="61" t="s">
        <v>1521</v>
      </c>
      <c r="C359" s="61" t="s">
        <v>1518</v>
      </c>
      <c r="D359" s="61" t="s">
        <v>1522</v>
      </c>
      <c r="E359" s="61" t="s">
        <v>1523</v>
      </c>
    </row>
    <row r="360" spans="1:5" ht="12">
      <c r="A360" s="61">
        <v>359</v>
      </c>
      <c r="B360" s="61" t="s">
        <v>1524</v>
      </c>
      <c r="C360" s="61" t="s">
        <v>1525</v>
      </c>
      <c r="D360" s="61" t="s">
        <v>1526</v>
      </c>
      <c r="E360" s="61" t="s">
        <v>1527</v>
      </c>
    </row>
    <row r="361" spans="1:5" ht="12">
      <c r="A361" s="61">
        <v>360</v>
      </c>
      <c r="B361" s="61" t="s">
        <v>1528</v>
      </c>
      <c r="C361" s="61" t="s">
        <v>1529</v>
      </c>
      <c r="D361" s="61" t="s">
        <v>1530</v>
      </c>
      <c r="E361" s="61" t="s">
        <v>2266</v>
      </c>
    </row>
    <row r="362" spans="1:5" ht="12">
      <c r="A362" s="61">
        <v>361</v>
      </c>
      <c r="B362" s="61" t="s">
        <v>1531</v>
      </c>
      <c r="C362" s="61" t="s">
        <v>1532</v>
      </c>
      <c r="D362" s="61" t="s">
        <v>1533</v>
      </c>
      <c r="E362" s="61" t="s">
        <v>1534</v>
      </c>
    </row>
    <row r="363" spans="1:5" ht="12">
      <c r="A363" s="61">
        <v>362</v>
      </c>
      <c r="B363" s="61" t="s">
        <v>1535</v>
      </c>
      <c r="C363" s="61" t="s">
        <v>1536</v>
      </c>
      <c r="D363" s="61" t="s">
        <v>2322</v>
      </c>
      <c r="E363" s="61" t="s">
        <v>1537</v>
      </c>
    </row>
    <row r="364" spans="1:5" ht="12">
      <c r="A364" s="61">
        <v>363</v>
      </c>
      <c r="B364" s="61" t="s">
        <v>1538</v>
      </c>
      <c r="C364" s="61" t="s">
        <v>1539</v>
      </c>
      <c r="D364" s="61" t="s">
        <v>1540</v>
      </c>
      <c r="E364" s="61" t="s">
        <v>1541</v>
      </c>
    </row>
    <row r="365" spans="1:5" ht="12">
      <c r="A365" s="61">
        <v>364</v>
      </c>
      <c r="B365" s="61" t="s">
        <v>1542</v>
      </c>
      <c r="C365" s="61" t="s">
        <v>1543</v>
      </c>
      <c r="D365" s="61" t="s">
        <v>1544</v>
      </c>
      <c r="E365" s="61" t="s">
        <v>1545</v>
      </c>
    </row>
    <row r="366" spans="1:5" ht="12">
      <c r="A366" s="61">
        <v>365</v>
      </c>
      <c r="B366" s="61" t="s">
        <v>1546</v>
      </c>
      <c r="C366" s="61" t="s">
        <v>1336</v>
      </c>
      <c r="D366" s="61" t="s">
        <v>1547</v>
      </c>
      <c r="E366" s="61" t="s">
        <v>1548</v>
      </c>
    </row>
    <row r="367" spans="1:5" ht="12">
      <c r="A367" s="61">
        <v>366</v>
      </c>
      <c r="B367" s="61" t="s">
        <v>1549</v>
      </c>
      <c r="C367" s="61" t="s">
        <v>1336</v>
      </c>
      <c r="D367" s="61" t="s">
        <v>1550</v>
      </c>
      <c r="E367" s="61" t="s">
        <v>1551</v>
      </c>
    </row>
    <row r="368" spans="1:5" ht="12">
      <c r="A368" s="61">
        <v>367</v>
      </c>
      <c r="B368" s="61" t="s">
        <v>1552</v>
      </c>
      <c r="C368" s="61" t="s">
        <v>1553</v>
      </c>
      <c r="D368" s="61" t="s">
        <v>1554</v>
      </c>
      <c r="E368" s="61" t="s">
        <v>1555</v>
      </c>
    </row>
    <row r="369" spans="1:5" ht="12">
      <c r="A369" s="61">
        <v>368</v>
      </c>
      <c r="B369" s="61" t="s">
        <v>1556</v>
      </c>
      <c r="C369" s="61" t="s">
        <v>1557</v>
      </c>
      <c r="D369" s="61" t="s">
        <v>1558</v>
      </c>
      <c r="E369" s="61" t="s">
        <v>1559</v>
      </c>
    </row>
    <row r="370" spans="1:5" ht="12">
      <c r="A370" s="61">
        <v>369</v>
      </c>
      <c r="B370" s="61" t="s">
        <v>1560</v>
      </c>
      <c r="C370" s="61" t="s">
        <v>1561</v>
      </c>
      <c r="D370" s="61" t="s">
        <v>1562</v>
      </c>
      <c r="E370" s="61" t="s">
        <v>1563</v>
      </c>
    </row>
    <row r="371" spans="1:5" ht="12">
      <c r="A371" s="61">
        <v>370</v>
      </c>
      <c r="B371" s="61" t="s">
        <v>1564</v>
      </c>
      <c r="C371" s="61" t="s">
        <v>1565</v>
      </c>
      <c r="D371" s="61" t="s">
        <v>1566</v>
      </c>
      <c r="E371" s="61" t="s">
        <v>1567</v>
      </c>
    </row>
    <row r="372" spans="1:5" ht="12">
      <c r="A372" s="61">
        <v>371</v>
      </c>
      <c r="B372" s="61" t="s">
        <v>1568</v>
      </c>
      <c r="C372" s="61" t="s">
        <v>1569</v>
      </c>
      <c r="D372" s="61" t="s">
        <v>1570</v>
      </c>
      <c r="E372" s="61" t="s">
        <v>1571</v>
      </c>
    </row>
    <row r="373" spans="1:5" ht="12">
      <c r="A373" s="61">
        <v>372</v>
      </c>
      <c r="B373" s="61" t="s">
        <v>2332</v>
      </c>
      <c r="C373" s="61" t="s">
        <v>2333</v>
      </c>
      <c r="D373" s="61" t="s">
        <v>2334</v>
      </c>
      <c r="E373" s="61" t="s">
        <v>2335</v>
      </c>
    </row>
    <row r="374" spans="1:5" ht="12">
      <c r="A374" s="61">
        <v>373</v>
      </c>
      <c r="B374" s="61" t="s">
        <v>1572</v>
      </c>
      <c r="C374" s="61" t="s">
        <v>1573</v>
      </c>
      <c r="D374" s="61" t="s">
        <v>1574</v>
      </c>
      <c r="E374" s="61" t="s">
        <v>1575</v>
      </c>
    </row>
    <row r="375" spans="1:5" ht="12">
      <c r="A375" s="61">
        <v>374</v>
      </c>
      <c r="B375" s="61" t="s">
        <v>109</v>
      </c>
      <c r="C375" s="61" t="s">
        <v>1576</v>
      </c>
      <c r="D375" s="61" t="s">
        <v>1577</v>
      </c>
      <c r="E375" s="61" t="s">
        <v>1578</v>
      </c>
    </row>
    <row r="376" spans="1:5" ht="12">
      <c r="A376" s="61">
        <v>375</v>
      </c>
      <c r="B376" s="61" t="s">
        <v>110</v>
      </c>
      <c r="C376" s="61" t="s">
        <v>1579</v>
      </c>
      <c r="D376" s="61" t="s">
        <v>1580</v>
      </c>
      <c r="E376" s="61" t="s">
        <v>1581</v>
      </c>
    </row>
    <row r="377" spans="1:5" ht="12">
      <c r="A377" s="61">
        <v>376</v>
      </c>
      <c r="B377" s="61" t="s">
        <v>111</v>
      </c>
      <c r="C377" s="61" t="s">
        <v>1582</v>
      </c>
      <c r="D377" s="61" t="s">
        <v>1583</v>
      </c>
      <c r="E377" s="61" t="s">
        <v>1584</v>
      </c>
    </row>
    <row r="378" spans="1:5" ht="12">
      <c r="A378" s="61">
        <v>377</v>
      </c>
      <c r="B378" s="61" t="s">
        <v>112</v>
      </c>
      <c r="C378" s="61" t="s">
        <v>1585</v>
      </c>
      <c r="D378" s="61" t="s">
        <v>1586</v>
      </c>
      <c r="E378" s="61" t="s">
        <v>1587</v>
      </c>
    </row>
    <row r="379" spans="1:5" ht="12">
      <c r="A379" s="61">
        <v>378</v>
      </c>
      <c r="B379" s="61" t="s">
        <v>2336</v>
      </c>
      <c r="C379" s="61" t="s">
        <v>2337</v>
      </c>
      <c r="D379" s="61" t="s">
        <v>2338</v>
      </c>
      <c r="E379" s="61" t="s">
        <v>2339</v>
      </c>
    </row>
    <row r="380" spans="1:5" ht="12">
      <c r="A380" s="61">
        <v>379</v>
      </c>
      <c r="B380" s="61" t="s">
        <v>113</v>
      </c>
      <c r="C380" s="61" t="s">
        <v>1588</v>
      </c>
      <c r="D380" s="61" t="s">
        <v>1589</v>
      </c>
      <c r="E380" s="61" t="s">
        <v>1590</v>
      </c>
    </row>
    <row r="381" spans="1:5" ht="12">
      <c r="A381" s="61">
        <v>380</v>
      </c>
      <c r="B381" s="61" t="s">
        <v>114</v>
      </c>
      <c r="C381" s="61" t="s">
        <v>221</v>
      </c>
      <c r="D381" s="61" t="s">
        <v>1591</v>
      </c>
      <c r="E381" s="61" t="s">
        <v>1592</v>
      </c>
    </row>
    <row r="382" spans="1:5" ht="12">
      <c r="A382" s="61">
        <v>381</v>
      </c>
      <c r="B382" s="61" t="s">
        <v>115</v>
      </c>
      <c r="C382" s="61" t="s">
        <v>230</v>
      </c>
      <c r="D382" s="61" t="s">
        <v>1593</v>
      </c>
      <c r="E382" s="61" t="s">
        <v>1594</v>
      </c>
    </row>
    <row r="383" spans="1:5" ht="12">
      <c r="A383" s="61">
        <v>382</v>
      </c>
      <c r="B383" s="61" t="s">
        <v>116</v>
      </c>
      <c r="C383" s="61" t="s">
        <v>234</v>
      </c>
      <c r="D383" s="61" t="s">
        <v>1595</v>
      </c>
      <c r="E383" s="61" t="s">
        <v>1596</v>
      </c>
    </row>
    <row r="384" spans="1:5" ht="12">
      <c r="A384" s="61">
        <v>383</v>
      </c>
      <c r="B384" s="61" t="s">
        <v>117</v>
      </c>
      <c r="C384" s="61" t="s">
        <v>263</v>
      </c>
      <c r="D384" s="61" t="s">
        <v>1597</v>
      </c>
      <c r="E384" s="61" t="s">
        <v>1598</v>
      </c>
    </row>
    <row r="385" spans="1:5" ht="12">
      <c r="A385" s="61">
        <v>384</v>
      </c>
      <c r="B385" s="61" t="s">
        <v>118</v>
      </c>
      <c r="C385" s="61" t="s">
        <v>248</v>
      </c>
      <c r="D385" s="61" t="s">
        <v>2323</v>
      </c>
      <c r="E385" s="61" t="s">
        <v>1599</v>
      </c>
    </row>
    <row r="386" spans="1:5" ht="12">
      <c r="A386" s="61">
        <v>385</v>
      </c>
      <c r="B386" s="61" t="s">
        <v>119</v>
      </c>
      <c r="C386" s="61" t="s">
        <v>275</v>
      </c>
      <c r="D386" s="61" t="s">
        <v>1600</v>
      </c>
      <c r="E386" s="61" t="s">
        <v>1601</v>
      </c>
    </row>
    <row r="387" spans="1:5" ht="12">
      <c r="A387" s="61">
        <v>386</v>
      </c>
      <c r="B387" s="61" t="s">
        <v>120</v>
      </c>
      <c r="C387" s="61" t="s">
        <v>281</v>
      </c>
      <c r="D387" s="61" t="s">
        <v>1602</v>
      </c>
      <c r="E387" s="61" t="s">
        <v>1603</v>
      </c>
    </row>
    <row r="388" spans="1:5" ht="12">
      <c r="A388" s="61">
        <v>387</v>
      </c>
      <c r="B388" s="61" t="s">
        <v>121</v>
      </c>
      <c r="C388" s="61" t="s">
        <v>283</v>
      </c>
      <c r="D388" s="61" t="s">
        <v>1604</v>
      </c>
      <c r="E388" s="61" t="s">
        <v>1605</v>
      </c>
    </row>
    <row r="389" spans="1:5" ht="12">
      <c r="A389" s="61">
        <v>388</v>
      </c>
      <c r="B389" s="61" t="s">
        <v>122</v>
      </c>
      <c r="C389" s="61" t="s">
        <v>286</v>
      </c>
      <c r="D389" s="61" t="s">
        <v>1606</v>
      </c>
      <c r="E389" s="61" t="s">
        <v>1607</v>
      </c>
    </row>
    <row r="390" spans="1:5" ht="12">
      <c r="A390" s="61">
        <v>389</v>
      </c>
      <c r="B390" s="61" t="s">
        <v>123</v>
      </c>
      <c r="C390" s="61" t="s">
        <v>289</v>
      </c>
      <c r="D390" s="61" t="s">
        <v>1608</v>
      </c>
      <c r="E390" s="61" t="s">
        <v>1609</v>
      </c>
    </row>
    <row r="391" spans="1:5" ht="12">
      <c r="A391" s="61">
        <v>390</v>
      </c>
      <c r="B391" s="61" t="s">
        <v>124</v>
      </c>
      <c r="C391" s="61" t="s">
        <v>300</v>
      </c>
      <c r="D391" s="61" t="s">
        <v>1610</v>
      </c>
      <c r="E391" s="61" t="s">
        <v>1611</v>
      </c>
    </row>
    <row r="392" spans="1:5" ht="12">
      <c r="A392" s="61">
        <v>391</v>
      </c>
      <c r="B392" s="61" t="s">
        <v>125</v>
      </c>
      <c r="C392" s="61" t="s">
        <v>308</v>
      </c>
      <c r="D392" s="61" t="s">
        <v>1612</v>
      </c>
      <c r="E392" s="61" t="s">
        <v>1613</v>
      </c>
    </row>
    <row r="393" spans="1:5" ht="12">
      <c r="A393" s="61">
        <v>392</v>
      </c>
      <c r="B393" s="61" t="s">
        <v>126</v>
      </c>
      <c r="C393" s="61" t="s">
        <v>311</v>
      </c>
      <c r="D393" s="61" t="s">
        <v>1614</v>
      </c>
      <c r="E393" s="61" t="s">
        <v>1615</v>
      </c>
    </row>
    <row r="394" spans="1:5" ht="12">
      <c r="A394" s="61">
        <v>393</v>
      </c>
      <c r="B394" s="61" t="s">
        <v>127</v>
      </c>
      <c r="C394" s="61" t="s">
        <v>1616</v>
      </c>
      <c r="D394" s="61" t="s">
        <v>1617</v>
      </c>
      <c r="E394" s="61" t="s">
        <v>1618</v>
      </c>
    </row>
    <row r="395" spans="1:5" ht="12">
      <c r="A395" s="61">
        <v>394</v>
      </c>
      <c r="B395" s="61" t="s">
        <v>128</v>
      </c>
      <c r="C395" s="61" t="s">
        <v>1619</v>
      </c>
      <c r="D395" s="61" t="s">
        <v>1620</v>
      </c>
      <c r="E395" s="61" t="s">
        <v>1621</v>
      </c>
    </row>
    <row r="396" spans="1:5" ht="12">
      <c r="A396" s="61">
        <v>395</v>
      </c>
      <c r="B396" s="61" t="s">
        <v>129</v>
      </c>
      <c r="C396" s="61" t="s">
        <v>326</v>
      </c>
      <c r="D396" s="61" t="s">
        <v>327</v>
      </c>
      <c r="E396" s="61" t="s">
        <v>1622</v>
      </c>
    </row>
    <row r="397" spans="1:5" ht="12">
      <c r="A397" s="61">
        <v>396</v>
      </c>
      <c r="B397" s="61" t="s">
        <v>1623</v>
      </c>
      <c r="C397" s="61" t="s">
        <v>1624</v>
      </c>
      <c r="D397" s="61" t="s">
        <v>1625</v>
      </c>
      <c r="E397" s="61" t="s">
        <v>1626</v>
      </c>
    </row>
    <row r="398" spans="1:5" ht="12">
      <c r="A398" s="61">
        <v>397</v>
      </c>
      <c r="B398" s="61" t="s">
        <v>1627</v>
      </c>
      <c r="C398" s="61" t="s">
        <v>1628</v>
      </c>
      <c r="D398" s="61" t="s">
        <v>1629</v>
      </c>
      <c r="E398" s="61" t="s">
        <v>1630</v>
      </c>
    </row>
    <row r="399" spans="1:5" ht="12">
      <c r="A399" s="61">
        <v>398</v>
      </c>
      <c r="B399" s="61" t="s">
        <v>1631</v>
      </c>
      <c r="C399" s="61" t="s">
        <v>1632</v>
      </c>
      <c r="D399" s="61" t="s">
        <v>1633</v>
      </c>
      <c r="E399" s="61" t="s">
        <v>1634</v>
      </c>
    </row>
    <row r="400" spans="1:5" ht="12">
      <c r="A400" s="61">
        <v>399</v>
      </c>
      <c r="B400" s="61" t="s">
        <v>1635</v>
      </c>
      <c r="C400" s="61" t="s">
        <v>1636</v>
      </c>
      <c r="D400" s="61" t="s">
        <v>1637</v>
      </c>
      <c r="E400" s="61" t="s">
        <v>1638</v>
      </c>
    </row>
    <row r="401" spans="1:5" ht="12">
      <c r="A401" s="61">
        <v>400</v>
      </c>
      <c r="B401" s="61" t="s">
        <v>1639</v>
      </c>
      <c r="C401" s="61" t="s">
        <v>365</v>
      </c>
      <c r="D401" s="61" t="s">
        <v>1640</v>
      </c>
      <c r="E401" s="61" t="s">
        <v>1641</v>
      </c>
    </row>
    <row r="402" spans="1:5" ht="12">
      <c r="A402" s="61">
        <v>401</v>
      </c>
      <c r="B402" s="61" t="s">
        <v>1642</v>
      </c>
      <c r="C402" s="61" t="s">
        <v>373</v>
      </c>
      <c r="D402" s="61" t="s">
        <v>374</v>
      </c>
      <c r="E402" s="61" t="s">
        <v>1643</v>
      </c>
    </row>
    <row r="403" spans="1:5" ht="12">
      <c r="A403" s="61">
        <v>402</v>
      </c>
      <c r="B403" s="61" t="s">
        <v>1644</v>
      </c>
      <c r="C403" s="61" t="s">
        <v>1645</v>
      </c>
      <c r="D403" s="61" t="s">
        <v>1646</v>
      </c>
      <c r="E403" s="61" t="s">
        <v>1647</v>
      </c>
    </row>
    <row r="404" spans="1:5" ht="12">
      <c r="A404" s="61">
        <v>403</v>
      </c>
      <c r="B404" s="61" t="s">
        <v>1648</v>
      </c>
      <c r="C404" s="61" t="s">
        <v>1649</v>
      </c>
      <c r="D404" s="61" t="s">
        <v>1650</v>
      </c>
      <c r="E404" s="61" t="s">
        <v>1651</v>
      </c>
    </row>
    <row r="405" spans="1:5" ht="12">
      <c r="A405" s="61">
        <v>404</v>
      </c>
      <c r="B405" s="61" t="s">
        <v>1652</v>
      </c>
      <c r="C405" s="61" t="s">
        <v>400</v>
      </c>
      <c r="D405" s="61" t="s">
        <v>1653</v>
      </c>
      <c r="E405" s="61" t="s">
        <v>1654</v>
      </c>
    </row>
    <row r="406" spans="1:5" ht="12">
      <c r="A406" s="61">
        <v>405</v>
      </c>
      <c r="B406" s="61" t="s">
        <v>1655</v>
      </c>
      <c r="C406" s="61" t="s">
        <v>1656</v>
      </c>
      <c r="D406" s="61" t="s">
        <v>1657</v>
      </c>
      <c r="E406" s="61" t="s">
        <v>1658</v>
      </c>
    </row>
    <row r="407" spans="1:5" ht="12">
      <c r="A407" s="61">
        <v>406</v>
      </c>
      <c r="B407" s="61" t="s">
        <v>1659</v>
      </c>
      <c r="C407" s="61" t="s">
        <v>1660</v>
      </c>
      <c r="D407" s="61" t="s">
        <v>1661</v>
      </c>
      <c r="E407" s="61" t="s">
        <v>1662</v>
      </c>
    </row>
    <row r="408" spans="1:5" ht="12">
      <c r="A408" s="61">
        <v>407</v>
      </c>
      <c r="B408" s="61" t="s">
        <v>1663</v>
      </c>
      <c r="C408" s="61" t="s">
        <v>432</v>
      </c>
      <c r="D408" s="61" t="s">
        <v>1664</v>
      </c>
      <c r="E408" s="61" t="s">
        <v>1665</v>
      </c>
    </row>
    <row r="409" spans="1:5" ht="12">
      <c r="A409" s="61">
        <v>408</v>
      </c>
      <c r="B409" s="61" t="s">
        <v>1666</v>
      </c>
      <c r="C409" s="61" t="s">
        <v>444</v>
      </c>
      <c r="D409" s="61" t="s">
        <v>1667</v>
      </c>
      <c r="E409" s="61" t="s">
        <v>1668</v>
      </c>
    </row>
    <row r="410" spans="1:5" ht="12">
      <c r="A410" s="61">
        <v>409</v>
      </c>
      <c r="B410" s="61" t="s">
        <v>1669</v>
      </c>
      <c r="C410" s="61" t="s">
        <v>448</v>
      </c>
      <c r="D410" s="61" t="s">
        <v>1670</v>
      </c>
      <c r="E410" s="61" t="s">
        <v>1671</v>
      </c>
    </row>
    <row r="411" spans="1:5" ht="12">
      <c r="A411" s="61">
        <v>410</v>
      </c>
      <c r="B411" s="61" t="s">
        <v>1672</v>
      </c>
      <c r="C411" s="61" t="s">
        <v>456</v>
      </c>
      <c r="D411" s="61" t="s">
        <v>1673</v>
      </c>
      <c r="E411" s="61" t="s">
        <v>2267</v>
      </c>
    </row>
    <row r="412" spans="1:5" ht="12">
      <c r="A412" s="61">
        <v>411</v>
      </c>
      <c r="B412" s="61" t="s">
        <v>1674</v>
      </c>
      <c r="C412" s="61" t="s">
        <v>464</v>
      </c>
      <c r="D412" s="61" t="s">
        <v>1675</v>
      </c>
      <c r="E412" s="61" t="s">
        <v>1676</v>
      </c>
    </row>
    <row r="413" spans="1:5" ht="12">
      <c r="A413" s="61">
        <v>412</v>
      </c>
      <c r="B413" s="61" t="s">
        <v>1677</v>
      </c>
      <c r="C413" s="61" t="s">
        <v>472</v>
      </c>
      <c r="D413" s="61" t="s">
        <v>1678</v>
      </c>
      <c r="E413" s="61" t="s">
        <v>1679</v>
      </c>
    </row>
    <row r="414" spans="1:5" ht="12">
      <c r="A414" s="61">
        <v>413</v>
      </c>
      <c r="B414" s="61" t="s">
        <v>1680</v>
      </c>
      <c r="C414" s="61" t="s">
        <v>476</v>
      </c>
      <c r="D414" s="61" t="s">
        <v>2268</v>
      </c>
      <c r="E414" s="61" t="s">
        <v>1681</v>
      </c>
    </row>
    <row r="415" spans="1:5" ht="12">
      <c r="A415" s="61">
        <v>414</v>
      </c>
      <c r="B415" s="61" t="s">
        <v>1682</v>
      </c>
      <c r="C415" s="61" t="s">
        <v>488</v>
      </c>
      <c r="D415" s="61" t="s">
        <v>1683</v>
      </c>
      <c r="E415" s="61" t="s">
        <v>1684</v>
      </c>
    </row>
    <row r="416" spans="1:5" ht="12">
      <c r="A416" s="61">
        <v>415</v>
      </c>
      <c r="B416" s="61" t="s">
        <v>1685</v>
      </c>
      <c r="C416" s="61" t="s">
        <v>491</v>
      </c>
      <c r="D416" s="61" t="s">
        <v>1686</v>
      </c>
      <c r="E416" s="61" t="s">
        <v>1687</v>
      </c>
    </row>
    <row r="417" spans="1:5" ht="12">
      <c r="A417" s="61">
        <v>416</v>
      </c>
      <c r="B417" s="61" t="s">
        <v>1688</v>
      </c>
      <c r="C417" s="61" t="s">
        <v>497</v>
      </c>
      <c r="D417" s="61" t="s">
        <v>1689</v>
      </c>
      <c r="E417" s="61" t="s">
        <v>1690</v>
      </c>
    </row>
    <row r="418" spans="1:5" ht="12">
      <c r="A418" s="61">
        <v>417</v>
      </c>
      <c r="B418" s="61" t="s">
        <v>1691</v>
      </c>
      <c r="C418" s="61" t="s">
        <v>500</v>
      </c>
      <c r="D418" s="61" t="s">
        <v>503</v>
      </c>
      <c r="E418" s="61" t="s">
        <v>1692</v>
      </c>
    </row>
    <row r="419" spans="1:5" ht="12">
      <c r="A419" s="61">
        <v>418</v>
      </c>
      <c r="B419" s="61" t="s">
        <v>1693</v>
      </c>
      <c r="C419" s="61" t="s">
        <v>1694</v>
      </c>
      <c r="D419" s="61" t="s">
        <v>1695</v>
      </c>
      <c r="E419" s="61" t="s">
        <v>1696</v>
      </c>
    </row>
    <row r="420" spans="1:5" ht="12">
      <c r="A420" s="61">
        <v>419</v>
      </c>
      <c r="B420" s="61" t="s">
        <v>1697</v>
      </c>
      <c r="C420" s="61" t="s">
        <v>518</v>
      </c>
      <c r="D420" s="61" t="s">
        <v>1698</v>
      </c>
      <c r="E420" s="61" t="s">
        <v>1699</v>
      </c>
    </row>
    <row r="421" spans="1:5" ht="12">
      <c r="A421" s="61">
        <v>420</v>
      </c>
      <c r="B421" s="61" t="s">
        <v>1700</v>
      </c>
      <c r="C421" s="61" t="s">
        <v>531</v>
      </c>
      <c r="D421" s="61" t="s">
        <v>1701</v>
      </c>
      <c r="E421" s="61" t="s">
        <v>1702</v>
      </c>
    </row>
    <row r="422" spans="1:5" ht="12">
      <c r="A422" s="61">
        <v>421</v>
      </c>
      <c r="B422" s="61" t="s">
        <v>1703</v>
      </c>
      <c r="C422" s="61" t="s">
        <v>535</v>
      </c>
      <c r="D422" s="61" t="s">
        <v>1704</v>
      </c>
      <c r="E422" s="61" t="s">
        <v>1705</v>
      </c>
    </row>
    <row r="423" spans="1:5" ht="12">
      <c r="A423" s="61">
        <v>422</v>
      </c>
      <c r="B423" s="61" t="s">
        <v>1706</v>
      </c>
      <c r="C423" s="61" t="s">
        <v>544</v>
      </c>
      <c r="D423" s="61" t="s">
        <v>1707</v>
      </c>
      <c r="E423" s="61" t="s">
        <v>1708</v>
      </c>
    </row>
    <row r="424" spans="1:5" ht="12">
      <c r="A424" s="61">
        <v>423</v>
      </c>
      <c r="B424" s="61" t="s">
        <v>1709</v>
      </c>
      <c r="C424" s="61" t="s">
        <v>547</v>
      </c>
      <c r="D424" s="61" t="s">
        <v>1710</v>
      </c>
      <c r="E424" s="61" t="s">
        <v>1711</v>
      </c>
    </row>
    <row r="425" spans="1:5" ht="12">
      <c r="A425" s="61">
        <v>424</v>
      </c>
      <c r="B425" s="61" t="s">
        <v>1712</v>
      </c>
      <c r="C425" s="61" t="s">
        <v>1713</v>
      </c>
      <c r="D425" s="61" t="s">
        <v>1714</v>
      </c>
      <c r="E425" s="61" t="s">
        <v>1715</v>
      </c>
    </row>
    <row r="426" spans="1:5" ht="12">
      <c r="A426" s="61">
        <v>425</v>
      </c>
      <c r="B426" s="61" t="s">
        <v>1716</v>
      </c>
      <c r="C426" s="61" t="s">
        <v>1717</v>
      </c>
      <c r="D426" s="61" t="s">
        <v>1718</v>
      </c>
      <c r="E426" s="61" t="s">
        <v>1719</v>
      </c>
    </row>
    <row r="427" spans="1:5" ht="12">
      <c r="A427" s="61">
        <v>426</v>
      </c>
      <c r="B427" s="61" t="s">
        <v>1720</v>
      </c>
      <c r="C427" s="61" t="s">
        <v>569</v>
      </c>
      <c r="D427" s="61" t="s">
        <v>1721</v>
      </c>
      <c r="E427" s="61" t="s">
        <v>1722</v>
      </c>
    </row>
    <row r="428" spans="1:5" ht="12">
      <c r="A428" s="61">
        <v>427</v>
      </c>
      <c r="B428" s="61" t="s">
        <v>1723</v>
      </c>
      <c r="C428" s="61" t="s">
        <v>1724</v>
      </c>
      <c r="D428" s="61" t="s">
        <v>1725</v>
      </c>
      <c r="E428" s="61" t="s">
        <v>1726</v>
      </c>
    </row>
    <row r="429" spans="1:5" ht="12">
      <c r="A429" s="61">
        <v>428</v>
      </c>
      <c r="B429" s="61" t="s">
        <v>1727</v>
      </c>
      <c r="C429" s="61" t="s">
        <v>1728</v>
      </c>
      <c r="D429" s="61" t="s">
        <v>1729</v>
      </c>
      <c r="E429" s="61" t="s">
        <v>1730</v>
      </c>
    </row>
    <row r="430" spans="1:5" ht="12">
      <c r="A430" s="61">
        <v>429</v>
      </c>
      <c r="B430" s="61" t="s">
        <v>1731</v>
      </c>
      <c r="C430" s="61" t="s">
        <v>1724</v>
      </c>
      <c r="D430" s="61" t="s">
        <v>1732</v>
      </c>
      <c r="E430" s="61" t="s">
        <v>1733</v>
      </c>
    </row>
    <row r="431" spans="1:5" ht="12">
      <c r="A431" s="61">
        <v>430</v>
      </c>
      <c r="B431" s="61" t="s">
        <v>1734</v>
      </c>
      <c r="C431" s="61" t="s">
        <v>1735</v>
      </c>
      <c r="D431" s="61" t="s">
        <v>1736</v>
      </c>
      <c r="E431" s="61" t="s">
        <v>1737</v>
      </c>
    </row>
    <row r="432" spans="1:5" ht="12">
      <c r="A432" s="61">
        <v>431</v>
      </c>
      <c r="B432" s="61" t="s">
        <v>1738</v>
      </c>
      <c r="C432" s="61" t="s">
        <v>1739</v>
      </c>
      <c r="D432" s="61" t="s">
        <v>1740</v>
      </c>
      <c r="E432" s="61" t="s">
        <v>1741</v>
      </c>
    </row>
    <row r="433" spans="1:5" ht="12">
      <c r="A433" s="61">
        <v>432</v>
      </c>
      <c r="B433" s="61" t="s">
        <v>1742</v>
      </c>
      <c r="C433" s="61" t="s">
        <v>606</v>
      </c>
      <c r="D433" s="61" t="s">
        <v>1743</v>
      </c>
      <c r="E433" s="61" t="s">
        <v>1744</v>
      </c>
    </row>
    <row r="434" spans="1:5" ht="12">
      <c r="A434" s="61">
        <v>433</v>
      </c>
      <c r="B434" s="61" t="s">
        <v>1745</v>
      </c>
      <c r="C434" s="61" t="s">
        <v>644</v>
      </c>
      <c r="D434" s="61" t="s">
        <v>2269</v>
      </c>
      <c r="E434" s="61" t="s">
        <v>1746</v>
      </c>
    </row>
    <row r="435" spans="1:5" ht="12">
      <c r="A435" s="61">
        <v>434</v>
      </c>
      <c r="B435" s="61" t="s">
        <v>1747</v>
      </c>
      <c r="C435" s="61" t="s">
        <v>1748</v>
      </c>
      <c r="D435" s="61" t="s">
        <v>1749</v>
      </c>
      <c r="E435" s="61" t="s">
        <v>1750</v>
      </c>
    </row>
    <row r="436" spans="1:5" ht="12">
      <c r="A436" s="61">
        <v>435</v>
      </c>
      <c r="B436" s="61" t="s">
        <v>1751</v>
      </c>
      <c r="C436" s="61" t="s">
        <v>606</v>
      </c>
      <c r="D436" s="61" t="s">
        <v>1752</v>
      </c>
      <c r="E436" s="61" t="s">
        <v>1753</v>
      </c>
    </row>
    <row r="437" spans="1:5" ht="12">
      <c r="A437" s="61">
        <v>436</v>
      </c>
      <c r="B437" s="61" t="s">
        <v>1754</v>
      </c>
      <c r="C437" s="61" t="s">
        <v>613</v>
      </c>
      <c r="D437" s="61" t="s">
        <v>1755</v>
      </c>
      <c r="E437" s="61" t="s">
        <v>1756</v>
      </c>
    </row>
    <row r="438" spans="1:5" ht="12">
      <c r="A438" s="61">
        <v>437</v>
      </c>
      <c r="B438" s="61" t="s">
        <v>1757</v>
      </c>
      <c r="C438" s="61" t="s">
        <v>584</v>
      </c>
      <c r="D438" s="61" t="s">
        <v>1758</v>
      </c>
      <c r="E438" s="61" t="s">
        <v>1759</v>
      </c>
    </row>
    <row r="439" spans="1:5" ht="12">
      <c r="A439" s="61">
        <v>438</v>
      </c>
      <c r="B439" s="61" t="s">
        <v>1760</v>
      </c>
      <c r="C439" s="61" t="s">
        <v>646</v>
      </c>
      <c r="D439" s="61" t="s">
        <v>1761</v>
      </c>
      <c r="E439" s="61" t="s">
        <v>1762</v>
      </c>
    </row>
    <row r="440" spans="1:5" ht="12">
      <c r="A440" s="61">
        <v>439</v>
      </c>
      <c r="B440" s="61" t="s">
        <v>1763</v>
      </c>
      <c r="C440" s="61" t="s">
        <v>654</v>
      </c>
      <c r="D440" s="61" t="s">
        <v>1764</v>
      </c>
      <c r="E440" s="61" t="s">
        <v>1765</v>
      </c>
    </row>
    <row r="441" spans="1:5" ht="12">
      <c r="A441" s="61">
        <v>440</v>
      </c>
      <c r="B441" s="61" t="s">
        <v>1766</v>
      </c>
      <c r="C441" s="61" t="s">
        <v>1767</v>
      </c>
      <c r="D441" s="61" t="s">
        <v>1768</v>
      </c>
      <c r="E441" s="61" t="s">
        <v>1769</v>
      </c>
    </row>
    <row r="442" spans="1:5" ht="12">
      <c r="A442" s="61">
        <v>441</v>
      </c>
      <c r="B442" s="61" t="s">
        <v>1770</v>
      </c>
      <c r="C442" s="61" t="s">
        <v>1771</v>
      </c>
      <c r="D442" s="61" t="s">
        <v>1772</v>
      </c>
      <c r="E442" s="61" t="s">
        <v>1773</v>
      </c>
    </row>
    <row r="443" spans="1:5" ht="12">
      <c r="A443" s="61">
        <v>442</v>
      </c>
      <c r="B443" s="61" t="s">
        <v>1774</v>
      </c>
      <c r="C443" s="61" t="s">
        <v>665</v>
      </c>
      <c r="D443" s="61" t="s">
        <v>1775</v>
      </c>
      <c r="E443" s="61" t="s">
        <v>1776</v>
      </c>
    </row>
    <row r="444" spans="1:5" ht="12">
      <c r="A444" s="61">
        <v>443</v>
      </c>
      <c r="B444" s="61" t="s">
        <v>1777</v>
      </c>
      <c r="C444" s="61" t="s">
        <v>1778</v>
      </c>
      <c r="D444" s="61" t="s">
        <v>1779</v>
      </c>
      <c r="E444" s="61" t="s">
        <v>1780</v>
      </c>
    </row>
    <row r="445" spans="1:5" ht="12">
      <c r="A445" s="61">
        <v>444</v>
      </c>
      <c r="B445" s="61" t="s">
        <v>1782</v>
      </c>
      <c r="C445" s="61" t="s">
        <v>679</v>
      </c>
      <c r="D445" s="61" t="s">
        <v>1783</v>
      </c>
      <c r="E445" s="61" t="s">
        <v>1784</v>
      </c>
    </row>
    <row r="446" spans="1:5" ht="12">
      <c r="A446" s="61">
        <v>445</v>
      </c>
      <c r="B446" s="61" t="s">
        <v>1785</v>
      </c>
      <c r="C446" s="61" t="s">
        <v>687</v>
      </c>
      <c r="D446" s="61" t="s">
        <v>1786</v>
      </c>
      <c r="E446" s="61" t="s">
        <v>1787</v>
      </c>
    </row>
    <row r="447" spans="1:5" ht="12">
      <c r="A447" s="61">
        <v>446</v>
      </c>
      <c r="B447" s="61" t="s">
        <v>1788</v>
      </c>
      <c r="C447" s="61" t="s">
        <v>695</v>
      </c>
      <c r="D447" s="61" t="s">
        <v>1789</v>
      </c>
      <c r="E447" s="61" t="s">
        <v>1790</v>
      </c>
    </row>
    <row r="448" spans="1:5" ht="12">
      <c r="A448" s="61">
        <v>447</v>
      </c>
      <c r="B448" s="61" t="s">
        <v>1791</v>
      </c>
      <c r="C448" s="61" t="s">
        <v>1792</v>
      </c>
      <c r="D448" s="61" t="s">
        <v>1793</v>
      </c>
      <c r="E448" s="61" t="s">
        <v>1794</v>
      </c>
    </row>
    <row r="449" spans="1:5" ht="12">
      <c r="A449" s="61">
        <v>448</v>
      </c>
      <c r="B449" s="61" t="s">
        <v>1795</v>
      </c>
      <c r="C449" s="61" t="s">
        <v>1796</v>
      </c>
      <c r="D449" s="61" t="s">
        <v>1797</v>
      </c>
      <c r="E449" s="61" t="s">
        <v>1798</v>
      </c>
    </row>
    <row r="450" spans="1:5" ht="12">
      <c r="A450" s="61">
        <v>449</v>
      </c>
      <c r="B450" s="61" t="s">
        <v>1799</v>
      </c>
      <c r="C450" s="61" t="s">
        <v>723</v>
      </c>
      <c r="D450" s="61" t="s">
        <v>1800</v>
      </c>
      <c r="E450" s="61" t="s">
        <v>1801</v>
      </c>
    </row>
    <row r="451" spans="1:5" ht="12">
      <c r="A451" s="61">
        <v>450</v>
      </c>
      <c r="B451" s="61" t="s">
        <v>1802</v>
      </c>
      <c r="C451" s="61" t="s">
        <v>1803</v>
      </c>
      <c r="D451" s="61" t="s">
        <v>1804</v>
      </c>
      <c r="E451" s="61" t="s">
        <v>1805</v>
      </c>
    </row>
    <row r="452" spans="1:5" ht="12">
      <c r="A452" s="61">
        <v>451</v>
      </c>
      <c r="B452" s="61" t="s">
        <v>1806</v>
      </c>
      <c r="C452" s="61" t="s">
        <v>746</v>
      </c>
      <c r="D452" s="61" t="s">
        <v>1807</v>
      </c>
      <c r="E452" s="61" t="s">
        <v>1808</v>
      </c>
    </row>
    <row r="453" spans="1:5" ht="12">
      <c r="A453" s="61">
        <v>452</v>
      </c>
      <c r="B453" s="61" t="s">
        <v>1809</v>
      </c>
      <c r="C453" s="61" t="s">
        <v>1810</v>
      </c>
      <c r="D453" s="61" t="s">
        <v>1811</v>
      </c>
      <c r="E453" s="61" t="s">
        <v>1812</v>
      </c>
    </row>
    <row r="454" spans="1:5" ht="12">
      <c r="A454" s="61">
        <v>453</v>
      </c>
      <c r="B454" s="61" t="s">
        <v>1813</v>
      </c>
      <c r="C454" s="61" t="s">
        <v>1814</v>
      </c>
      <c r="D454" s="61" t="s">
        <v>1815</v>
      </c>
      <c r="E454" s="61" t="s">
        <v>1816</v>
      </c>
    </row>
    <row r="455" spans="1:5" ht="12">
      <c r="A455" s="61">
        <v>454</v>
      </c>
      <c r="B455" s="61" t="s">
        <v>1817</v>
      </c>
      <c r="C455" s="61" t="s">
        <v>770</v>
      </c>
      <c r="D455" s="61" t="s">
        <v>1818</v>
      </c>
      <c r="E455" s="61" t="s">
        <v>1819</v>
      </c>
    </row>
    <row r="456" spans="1:5" ht="12">
      <c r="A456" s="61">
        <v>455</v>
      </c>
      <c r="B456" s="61" t="s">
        <v>1820</v>
      </c>
      <c r="C456" s="61" t="s">
        <v>1821</v>
      </c>
      <c r="D456" s="61" t="s">
        <v>1822</v>
      </c>
      <c r="E456" s="61" t="s">
        <v>1823</v>
      </c>
    </row>
    <row r="457" spans="1:5" ht="12">
      <c r="A457" s="61">
        <v>456</v>
      </c>
      <c r="B457" s="61" t="s">
        <v>1824</v>
      </c>
      <c r="C457" s="61" t="s">
        <v>778</v>
      </c>
      <c r="D457" s="61" t="s">
        <v>1825</v>
      </c>
      <c r="E457" s="61" t="s">
        <v>1826</v>
      </c>
    </row>
    <row r="458" spans="1:5" ht="12">
      <c r="A458" s="61">
        <v>457</v>
      </c>
      <c r="B458" s="61" t="s">
        <v>1827</v>
      </c>
      <c r="C458" s="61" t="s">
        <v>782</v>
      </c>
      <c r="D458" s="61" t="s">
        <v>1828</v>
      </c>
      <c r="E458" s="61" t="s">
        <v>1829</v>
      </c>
    </row>
    <row r="459" spans="1:5" ht="12">
      <c r="A459" s="61">
        <v>458</v>
      </c>
      <c r="B459" s="61" t="s">
        <v>1830</v>
      </c>
      <c r="C459" s="61" t="s">
        <v>786</v>
      </c>
      <c r="D459" s="61" t="s">
        <v>1831</v>
      </c>
      <c r="E459" s="61" t="s">
        <v>1832</v>
      </c>
    </row>
    <row r="460" spans="1:5" ht="12">
      <c r="A460" s="61">
        <v>459</v>
      </c>
      <c r="B460" s="61" t="s">
        <v>1833</v>
      </c>
      <c r="C460" s="61" t="s">
        <v>790</v>
      </c>
      <c r="D460" s="61" t="s">
        <v>1834</v>
      </c>
      <c r="E460" s="61" t="s">
        <v>1835</v>
      </c>
    </row>
    <row r="461" spans="1:5" ht="12">
      <c r="A461" s="61">
        <v>460</v>
      </c>
      <c r="B461" s="61" t="s">
        <v>1836</v>
      </c>
      <c r="C461" s="61" t="s">
        <v>794</v>
      </c>
      <c r="D461" s="61" t="s">
        <v>1837</v>
      </c>
      <c r="E461" s="61" t="s">
        <v>1838</v>
      </c>
    </row>
    <row r="462" spans="1:5" ht="12">
      <c r="A462" s="61">
        <v>461</v>
      </c>
      <c r="B462" s="61" t="s">
        <v>1839</v>
      </c>
      <c r="C462" s="61" t="s">
        <v>1840</v>
      </c>
      <c r="D462" s="61" t="s">
        <v>1841</v>
      </c>
      <c r="E462" s="61" t="s">
        <v>1842</v>
      </c>
    </row>
    <row r="463" spans="1:5" ht="12">
      <c r="A463" s="61">
        <v>462</v>
      </c>
      <c r="B463" s="61" t="s">
        <v>1843</v>
      </c>
      <c r="C463" s="61" t="s">
        <v>1844</v>
      </c>
      <c r="D463" s="61" t="s">
        <v>1845</v>
      </c>
      <c r="E463" s="61" t="s">
        <v>1846</v>
      </c>
    </row>
    <row r="464" spans="1:5" ht="12">
      <c r="A464" s="61">
        <v>463</v>
      </c>
      <c r="B464" s="61" t="s">
        <v>1847</v>
      </c>
      <c r="C464" s="61" t="s">
        <v>810</v>
      </c>
      <c r="D464" s="61" t="s">
        <v>1848</v>
      </c>
      <c r="E464" s="61" t="s">
        <v>1849</v>
      </c>
    </row>
    <row r="465" spans="1:5" ht="12">
      <c r="A465" s="61">
        <v>464</v>
      </c>
      <c r="B465" s="61" t="s">
        <v>1850</v>
      </c>
      <c r="C465" s="61" t="s">
        <v>1851</v>
      </c>
      <c r="D465" s="61" t="s">
        <v>1852</v>
      </c>
      <c r="E465" s="61" t="s">
        <v>1853</v>
      </c>
    </row>
    <row r="466" spans="1:5" ht="12">
      <c r="A466" s="61">
        <v>465</v>
      </c>
      <c r="B466" s="61" t="s">
        <v>1854</v>
      </c>
      <c r="C466" s="61" t="s">
        <v>1855</v>
      </c>
      <c r="D466" s="61" t="s">
        <v>1856</v>
      </c>
      <c r="E466" s="61" t="s">
        <v>1857</v>
      </c>
    </row>
    <row r="467" spans="1:5" ht="12">
      <c r="A467" s="61">
        <v>466</v>
      </c>
      <c r="B467" s="61" t="s">
        <v>1858</v>
      </c>
      <c r="C467" s="61" t="s">
        <v>1859</v>
      </c>
      <c r="D467" s="61" t="s">
        <v>1860</v>
      </c>
      <c r="E467" s="61" t="s">
        <v>1861</v>
      </c>
    </row>
    <row r="468" spans="1:5" ht="12">
      <c r="A468" s="61">
        <v>467</v>
      </c>
      <c r="B468" s="61" t="s">
        <v>1862</v>
      </c>
      <c r="C468" s="61" t="s">
        <v>854</v>
      </c>
      <c r="D468" s="61" t="s">
        <v>1863</v>
      </c>
      <c r="E468" s="61" t="s">
        <v>1864</v>
      </c>
    </row>
    <row r="469" spans="1:5" ht="12">
      <c r="A469" s="61">
        <v>468</v>
      </c>
      <c r="B469" s="61" t="s">
        <v>1865</v>
      </c>
      <c r="C469" s="61" t="s">
        <v>850</v>
      </c>
      <c r="D469" s="61" t="s">
        <v>1866</v>
      </c>
      <c r="E469" s="61" t="s">
        <v>1867</v>
      </c>
    </row>
    <row r="470" spans="1:5" ht="12">
      <c r="A470" s="61">
        <v>469</v>
      </c>
      <c r="B470" s="61" t="s">
        <v>1868</v>
      </c>
      <c r="C470" s="61" t="s">
        <v>1869</v>
      </c>
      <c r="D470" s="61" t="s">
        <v>1870</v>
      </c>
      <c r="E470" s="61" t="s">
        <v>1871</v>
      </c>
    </row>
    <row r="471" spans="1:5" ht="12">
      <c r="A471" s="61">
        <v>470</v>
      </c>
      <c r="B471" s="61" t="s">
        <v>1872</v>
      </c>
      <c r="C471" s="61" t="s">
        <v>878</v>
      </c>
      <c r="D471" s="61" t="s">
        <v>1873</v>
      </c>
      <c r="E471" s="61" t="s">
        <v>1874</v>
      </c>
    </row>
    <row r="472" spans="1:5" ht="12">
      <c r="A472" s="61">
        <v>471</v>
      </c>
      <c r="B472" s="61" t="s">
        <v>1875</v>
      </c>
      <c r="C472" s="61" t="s">
        <v>1876</v>
      </c>
      <c r="D472" s="61" t="s">
        <v>1877</v>
      </c>
      <c r="E472" s="61" t="s">
        <v>1878</v>
      </c>
    </row>
    <row r="473" spans="1:5" ht="12">
      <c r="A473" s="61">
        <v>472</v>
      </c>
      <c r="B473" s="61" t="s">
        <v>1879</v>
      </c>
      <c r="C473" s="61" t="s">
        <v>885</v>
      </c>
      <c r="D473" s="61" t="s">
        <v>1880</v>
      </c>
      <c r="E473" s="61" t="s">
        <v>1881</v>
      </c>
    </row>
    <row r="474" spans="1:5" ht="12">
      <c r="A474" s="61">
        <v>473</v>
      </c>
      <c r="B474" s="61" t="s">
        <v>1882</v>
      </c>
      <c r="C474" s="61" t="s">
        <v>889</v>
      </c>
      <c r="D474" s="61" t="s">
        <v>1883</v>
      </c>
      <c r="E474" s="61" t="s">
        <v>1884</v>
      </c>
    </row>
    <row r="475" spans="1:5" ht="12">
      <c r="A475" s="61">
        <v>474</v>
      </c>
      <c r="B475" s="61" t="s">
        <v>1885</v>
      </c>
      <c r="C475" s="61" t="s">
        <v>901</v>
      </c>
      <c r="D475" s="61" t="s">
        <v>902</v>
      </c>
      <c r="E475" s="61" t="s">
        <v>1886</v>
      </c>
    </row>
    <row r="476" spans="1:5" ht="12">
      <c r="A476" s="61">
        <v>475</v>
      </c>
      <c r="B476" s="61" t="s">
        <v>1887</v>
      </c>
      <c r="C476" s="61" t="s">
        <v>905</v>
      </c>
      <c r="D476" s="61" t="s">
        <v>1888</v>
      </c>
      <c r="E476" s="61" t="s">
        <v>1889</v>
      </c>
    </row>
    <row r="477" spans="1:5" ht="12">
      <c r="A477" s="61">
        <v>476</v>
      </c>
      <c r="B477" s="61" t="s">
        <v>1890</v>
      </c>
      <c r="C477" s="61" t="s">
        <v>1891</v>
      </c>
      <c r="D477" s="61" t="s">
        <v>1892</v>
      </c>
      <c r="E477" s="61" t="s">
        <v>1893</v>
      </c>
    </row>
    <row r="478" spans="1:5" ht="12">
      <c r="A478" s="61">
        <v>477</v>
      </c>
      <c r="B478" s="61" t="s">
        <v>1894</v>
      </c>
      <c r="C478" s="61" t="s">
        <v>929</v>
      </c>
      <c r="D478" s="61" t="s">
        <v>1895</v>
      </c>
      <c r="E478" s="61" t="s">
        <v>1896</v>
      </c>
    </row>
    <row r="479" spans="1:5" ht="12">
      <c r="A479" s="61">
        <v>478</v>
      </c>
      <c r="B479" s="61" t="s">
        <v>1897</v>
      </c>
      <c r="C479" s="61" t="s">
        <v>937</v>
      </c>
      <c r="D479" s="61" t="s">
        <v>1898</v>
      </c>
      <c r="E479" s="61" t="s">
        <v>1899</v>
      </c>
    </row>
    <row r="480" spans="1:5" ht="12">
      <c r="A480" s="61">
        <v>479</v>
      </c>
      <c r="B480" s="61" t="s">
        <v>1900</v>
      </c>
      <c r="C480" s="61" t="s">
        <v>1901</v>
      </c>
      <c r="D480" s="61" t="s">
        <v>1902</v>
      </c>
      <c r="E480" s="61" t="s">
        <v>1903</v>
      </c>
    </row>
    <row r="481" spans="1:5" ht="12">
      <c r="A481" s="61">
        <v>480</v>
      </c>
      <c r="B481" s="61" t="s">
        <v>1904</v>
      </c>
      <c r="C481" s="61" t="s">
        <v>961</v>
      </c>
      <c r="D481" s="61" t="s">
        <v>1905</v>
      </c>
      <c r="E481" s="61" t="s">
        <v>1906</v>
      </c>
    </row>
    <row r="482" spans="1:5" ht="12">
      <c r="A482" s="61">
        <v>481</v>
      </c>
      <c r="B482" s="61" t="s">
        <v>1907</v>
      </c>
      <c r="C482" s="61" t="s">
        <v>965</v>
      </c>
      <c r="D482" s="61" t="s">
        <v>1908</v>
      </c>
      <c r="E482" s="61" t="s">
        <v>1909</v>
      </c>
    </row>
    <row r="483" spans="1:5" ht="12">
      <c r="A483" s="61">
        <v>482</v>
      </c>
      <c r="B483" s="61" t="s">
        <v>1910</v>
      </c>
      <c r="C483" s="61" t="s">
        <v>1911</v>
      </c>
      <c r="D483" s="61" t="s">
        <v>1912</v>
      </c>
      <c r="E483" s="61" t="s">
        <v>1913</v>
      </c>
    </row>
    <row r="484" spans="1:5" ht="12">
      <c r="A484" s="61">
        <v>483</v>
      </c>
      <c r="B484" s="61" t="s">
        <v>1914</v>
      </c>
      <c r="C484" s="61" t="s">
        <v>1915</v>
      </c>
      <c r="D484" s="61" t="s">
        <v>1916</v>
      </c>
      <c r="E484" s="61" t="s">
        <v>1917</v>
      </c>
    </row>
    <row r="485" spans="1:5" ht="12">
      <c r="A485" s="61">
        <v>484</v>
      </c>
      <c r="B485" s="61" t="s">
        <v>1918</v>
      </c>
      <c r="C485" s="61" t="s">
        <v>1919</v>
      </c>
      <c r="D485" s="61" t="s">
        <v>1920</v>
      </c>
      <c r="E485" s="61" t="s">
        <v>1921</v>
      </c>
    </row>
    <row r="486" spans="1:5" ht="12">
      <c r="A486" s="61">
        <v>485</v>
      </c>
      <c r="B486" s="61" t="s">
        <v>1922</v>
      </c>
      <c r="C486" s="61" t="s">
        <v>1923</v>
      </c>
      <c r="D486" s="61" t="s">
        <v>1924</v>
      </c>
      <c r="E486" s="61" t="s">
        <v>1925</v>
      </c>
    </row>
    <row r="487" spans="1:5" ht="12">
      <c r="A487" s="61">
        <v>486</v>
      </c>
      <c r="B487" s="61" t="s">
        <v>1926</v>
      </c>
      <c r="C487" s="61" t="s">
        <v>1927</v>
      </c>
      <c r="D487" s="61" t="s">
        <v>1928</v>
      </c>
      <c r="E487" s="61" t="s">
        <v>1929</v>
      </c>
    </row>
    <row r="488" spans="1:5" ht="12">
      <c r="A488" s="61">
        <v>487</v>
      </c>
      <c r="B488" s="61" t="s">
        <v>1930</v>
      </c>
      <c r="C488" s="61" t="s">
        <v>1931</v>
      </c>
      <c r="D488" s="61" t="s">
        <v>1932</v>
      </c>
      <c r="E488" s="61" t="s">
        <v>1933</v>
      </c>
    </row>
    <row r="489" spans="1:5" ht="12">
      <c r="A489" s="61">
        <v>488</v>
      </c>
      <c r="B489" s="61" t="s">
        <v>1934</v>
      </c>
      <c r="C489" s="61" t="s">
        <v>1935</v>
      </c>
      <c r="D489" s="61" t="s">
        <v>1936</v>
      </c>
      <c r="E489" s="61" t="s">
        <v>1937</v>
      </c>
    </row>
    <row r="490" spans="1:5" ht="12">
      <c r="A490" s="61">
        <v>489</v>
      </c>
      <c r="B490" s="61" t="s">
        <v>1938</v>
      </c>
      <c r="C490" s="61" t="s">
        <v>1939</v>
      </c>
      <c r="D490" s="61" t="s">
        <v>1940</v>
      </c>
      <c r="E490" s="61" t="s">
        <v>1941</v>
      </c>
    </row>
    <row r="491" spans="1:5" ht="12">
      <c r="A491" s="61">
        <v>490</v>
      </c>
      <c r="B491" s="61" t="s">
        <v>1942</v>
      </c>
      <c r="C491" s="61" t="s">
        <v>1943</v>
      </c>
      <c r="D491" s="61" t="s">
        <v>1944</v>
      </c>
      <c r="E491" s="61" t="s">
        <v>1945</v>
      </c>
    </row>
    <row r="492" spans="1:5" ht="12">
      <c r="A492" s="61">
        <v>491</v>
      </c>
      <c r="B492" s="61" t="s">
        <v>1946</v>
      </c>
      <c r="C492" s="61" t="s">
        <v>1037</v>
      </c>
      <c r="D492" s="61" t="s">
        <v>1947</v>
      </c>
      <c r="E492" s="61" t="s">
        <v>1948</v>
      </c>
    </row>
    <row r="493" spans="1:5" ht="12">
      <c r="A493" s="61">
        <v>492</v>
      </c>
      <c r="B493" s="61" t="s">
        <v>1949</v>
      </c>
      <c r="C493" s="61" t="s">
        <v>1044</v>
      </c>
      <c r="D493" s="61" t="s">
        <v>1950</v>
      </c>
      <c r="E493" s="61" t="s">
        <v>1951</v>
      </c>
    </row>
    <row r="494" spans="1:5" ht="12">
      <c r="A494" s="61">
        <v>493</v>
      </c>
      <c r="B494" s="61" t="s">
        <v>2347</v>
      </c>
      <c r="C494" s="61" t="s">
        <v>2348</v>
      </c>
      <c r="D494" s="61" t="s">
        <v>2349</v>
      </c>
      <c r="E494" s="61" t="s">
        <v>2350</v>
      </c>
    </row>
    <row r="495" spans="1:5" ht="12">
      <c r="A495" s="61">
        <v>494</v>
      </c>
      <c r="B495" s="61" t="s">
        <v>1952</v>
      </c>
      <c r="C495" s="61" t="s">
        <v>1953</v>
      </c>
      <c r="D495" s="61" t="s">
        <v>1954</v>
      </c>
      <c r="E495" s="61" t="s">
        <v>1955</v>
      </c>
    </row>
    <row r="496" spans="1:5" ht="12">
      <c r="A496" s="61">
        <v>495</v>
      </c>
      <c r="B496" s="61" t="s">
        <v>1956</v>
      </c>
      <c r="C496" s="61" t="s">
        <v>1957</v>
      </c>
      <c r="D496" s="61" t="s">
        <v>1958</v>
      </c>
      <c r="E496" s="61" t="s">
        <v>1959</v>
      </c>
    </row>
    <row r="497" spans="1:5" ht="12">
      <c r="A497" s="61">
        <v>496</v>
      </c>
      <c r="B497" s="61" t="s">
        <v>1960</v>
      </c>
      <c r="C497" s="61" t="s">
        <v>1961</v>
      </c>
      <c r="D497" s="61" t="s">
        <v>1962</v>
      </c>
      <c r="E497" s="61" t="s">
        <v>1963</v>
      </c>
    </row>
    <row r="498" spans="1:5" ht="12">
      <c r="A498" s="61">
        <v>497</v>
      </c>
      <c r="B498" s="61" t="s">
        <v>1964</v>
      </c>
      <c r="C498" s="61" t="s">
        <v>1965</v>
      </c>
      <c r="D498" s="61" t="s">
        <v>1966</v>
      </c>
      <c r="E498" s="61" t="s">
        <v>1967</v>
      </c>
    </row>
    <row r="499" spans="1:5" ht="12">
      <c r="A499" s="61">
        <v>498</v>
      </c>
      <c r="B499" s="61" t="s">
        <v>1968</v>
      </c>
      <c r="C499" s="61" t="s">
        <v>1102</v>
      </c>
      <c r="D499" s="61" t="s">
        <v>1969</v>
      </c>
      <c r="E499" s="61" t="s">
        <v>1970</v>
      </c>
    </row>
    <row r="500" spans="1:5" ht="12">
      <c r="A500" s="61">
        <v>499</v>
      </c>
      <c r="B500" s="61" t="s">
        <v>1971</v>
      </c>
      <c r="C500" s="61" t="s">
        <v>1110</v>
      </c>
      <c r="D500" s="61" t="s">
        <v>1972</v>
      </c>
      <c r="E500" s="61" t="s">
        <v>1973</v>
      </c>
    </row>
    <row r="501" spans="1:5" ht="12">
      <c r="A501" s="61">
        <v>500</v>
      </c>
      <c r="B501" s="61" t="s">
        <v>1974</v>
      </c>
      <c r="C501" s="61" t="s">
        <v>1114</v>
      </c>
      <c r="D501" s="61" t="s">
        <v>1975</v>
      </c>
      <c r="E501" s="61" t="s">
        <v>1976</v>
      </c>
    </row>
    <row r="502" spans="1:5" ht="12">
      <c r="A502" s="61">
        <v>501</v>
      </c>
      <c r="B502" s="61" t="s">
        <v>1977</v>
      </c>
      <c r="C502" s="61" t="s">
        <v>1118</v>
      </c>
      <c r="D502" s="61" t="s">
        <v>1978</v>
      </c>
      <c r="E502" s="61" t="s">
        <v>1979</v>
      </c>
    </row>
    <row r="503" spans="1:5" ht="12">
      <c r="A503" s="61">
        <v>502</v>
      </c>
      <c r="B503" s="61" t="s">
        <v>1980</v>
      </c>
      <c r="C503" s="61" t="s">
        <v>1122</v>
      </c>
      <c r="D503" s="61" t="s">
        <v>1123</v>
      </c>
      <c r="E503" s="61" t="s">
        <v>1981</v>
      </c>
    </row>
    <row r="504" spans="1:5" ht="12">
      <c r="A504" s="61">
        <v>503</v>
      </c>
      <c r="B504" s="61" t="s">
        <v>1982</v>
      </c>
      <c r="C504" s="61" t="s">
        <v>1126</v>
      </c>
      <c r="D504" s="61" t="s">
        <v>1983</v>
      </c>
      <c r="E504" s="61" t="s">
        <v>1984</v>
      </c>
    </row>
    <row r="505" spans="1:5" ht="12">
      <c r="A505" s="61">
        <v>504</v>
      </c>
      <c r="B505" s="61" t="s">
        <v>1985</v>
      </c>
      <c r="C505" s="61" t="s">
        <v>1986</v>
      </c>
      <c r="D505" s="61" t="s">
        <v>1987</v>
      </c>
      <c r="E505" s="61" t="s">
        <v>1988</v>
      </c>
    </row>
    <row r="506" spans="1:5" ht="12">
      <c r="A506" s="61">
        <v>505</v>
      </c>
      <c r="B506" s="61" t="s">
        <v>1989</v>
      </c>
      <c r="C506" s="61" t="s">
        <v>1138</v>
      </c>
      <c r="D506" s="61" t="s">
        <v>1990</v>
      </c>
      <c r="E506" s="61" t="s">
        <v>1991</v>
      </c>
    </row>
    <row r="507" spans="1:5" ht="12">
      <c r="A507" s="61">
        <v>506</v>
      </c>
      <c r="B507" s="61" t="s">
        <v>1992</v>
      </c>
      <c r="C507" s="61" t="s">
        <v>1146</v>
      </c>
      <c r="D507" s="61" t="s">
        <v>1147</v>
      </c>
      <c r="E507" s="61" t="s">
        <v>1993</v>
      </c>
    </row>
    <row r="508" spans="1:5" ht="12">
      <c r="A508" s="61">
        <v>507</v>
      </c>
      <c r="B508" s="61" t="s">
        <v>1994</v>
      </c>
      <c r="C508" s="61" t="s">
        <v>1995</v>
      </c>
      <c r="D508" s="61" t="s">
        <v>1996</v>
      </c>
      <c r="E508" s="61" t="s">
        <v>1997</v>
      </c>
    </row>
    <row r="509" spans="1:5" ht="12">
      <c r="A509" s="61">
        <v>508</v>
      </c>
      <c r="B509" s="61" t="s">
        <v>1998</v>
      </c>
      <c r="C509" s="61" t="s">
        <v>1162</v>
      </c>
      <c r="D509" s="61" t="s">
        <v>1999</v>
      </c>
      <c r="E509" s="61" t="s">
        <v>2000</v>
      </c>
    </row>
    <row r="510" spans="1:5" ht="12">
      <c r="A510" s="61">
        <v>509</v>
      </c>
      <c r="B510" s="61" t="s">
        <v>2001</v>
      </c>
      <c r="C510" s="61" t="s">
        <v>1166</v>
      </c>
      <c r="D510" s="61" t="s">
        <v>2002</v>
      </c>
      <c r="E510" s="61" t="s">
        <v>2003</v>
      </c>
    </row>
    <row r="511" spans="1:5" ht="12">
      <c r="A511" s="61">
        <v>510</v>
      </c>
      <c r="B511" s="61" t="s">
        <v>2004</v>
      </c>
      <c r="C511" s="61" t="s">
        <v>1170</v>
      </c>
      <c r="D511" s="61" t="s">
        <v>2005</v>
      </c>
      <c r="E511" s="61" t="s">
        <v>2006</v>
      </c>
    </row>
    <row r="512" spans="1:5" ht="12">
      <c r="A512" s="61">
        <v>511</v>
      </c>
      <c r="B512" s="61" t="s">
        <v>2007</v>
      </c>
      <c r="C512" s="61" t="s">
        <v>1178</v>
      </c>
      <c r="D512" s="61" t="s">
        <v>2008</v>
      </c>
      <c r="E512" s="61" t="s">
        <v>2009</v>
      </c>
    </row>
    <row r="513" spans="1:5" ht="12">
      <c r="A513" s="61">
        <v>512</v>
      </c>
      <c r="B513" s="61" t="s">
        <v>2010</v>
      </c>
      <c r="C513" s="61" t="s">
        <v>1182</v>
      </c>
      <c r="D513" s="61" t="s">
        <v>2011</v>
      </c>
      <c r="E513" s="61" t="s">
        <v>2012</v>
      </c>
    </row>
    <row r="514" spans="1:5" ht="12">
      <c r="A514" s="61">
        <v>513</v>
      </c>
      <c r="B514" s="61" t="s">
        <v>2013</v>
      </c>
      <c r="C514" s="61" t="s">
        <v>2014</v>
      </c>
      <c r="D514" s="61" t="s">
        <v>2015</v>
      </c>
      <c r="E514" s="61" t="s">
        <v>2016</v>
      </c>
    </row>
    <row r="515" spans="1:5" ht="12">
      <c r="A515" s="61">
        <v>514</v>
      </c>
      <c r="B515" s="61" t="s">
        <v>2017</v>
      </c>
      <c r="C515" s="61" t="s">
        <v>2018</v>
      </c>
      <c r="D515" s="61" t="s">
        <v>2019</v>
      </c>
      <c r="E515" s="61" t="s">
        <v>2020</v>
      </c>
    </row>
    <row r="516" spans="1:5" ht="12">
      <c r="A516" s="61">
        <v>515</v>
      </c>
      <c r="B516" s="61" t="s">
        <v>2021</v>
      </c>
      <c r="C516" s="61" t="s">
        <v>2022</v>
      </c>
      <c r="D516" s="61" t="s">
        <v>2023</v>
      </c>
      <c r="E516" s="61" t="s">
        <v>2024</v>
      </c>
    </row>
    <row r="517" spans="1:5" ht="12">
      <c r="A517" s="61">
        <v>516</v>
      </c>
      <c r="B517" s="61" t="s">
        <v>2025</v>
      </c>
      <c r="C517" s="61" t="s">
        <v>2026</v>
      </c>
      <c r="D517" s="61" t="s">
        <v>2027</v>
      </c>
      <c r="E517" s="61" t="s">
        <v>2028</v>
      </c>
    </row>
    <row r="518" spans="1:5" ht="12">
      <c r="A518" s="61">
        <v>517</v>
      </c>
      <c r="B518" s="61" t="s">
        <v>2029</v>
      </c>
      <c r="C518" s="61" t="s">
        <v>1222</v>
      </c>
      <c r="D518" s="61" t="s">
        <v>2030</v>
      </c>
      <c r="E518" s="61" t="s">
        <v>2031</v>
      </c>
    </row>
    <row r="519" spans="1:5" ht="12">
      <c r="A519" s="61">
        <v>518</v>
      </c>
      <c r="B519" s="61" t="s">
        <v>2032</v>
      </c>
      <c r="C519" s="61" t="s">
        <v>1230</v>
      </c>
      <c r="D519" s="61" t="s">
        <v>2033</v>
      </c>
      <c r="E519" s="61" t="s">
        <v>2034</v>
      </c>
    </row>
    <row r="520" spans="1:5" ht="12">
      <c r="A520" s="61">
        <v>519</v>
      </c>
      <c r="B520" s="61" t="s">
        <v>2035</v>
      </c>
      <c r="C520" s="61" t="s">
        <v>1241</v>
      </c>
      <c r="D520" s="61" t="s">
        <v>2036</v>
      </c>
      <c r="E520" s="61" t="s">
        <v>2037</v>
      </c>
    </row>
    <row r="521" spans="1:5" ht="12">
      <c r="A521" s="61">
        <v>520</v>
      </c>
      <c r="B521" s="61" t="s">
        <v>2038</v>
      </c>
      <c r="C521" s="61" t="s">
        <v>1261</v>
      </c>
      <c r="D521" s="61" t="s">
        <v>2039</v>
      </c>
      <c r="E521" s="61" t="s">
        <v>2040</v>
      </c>
    </row>
    <row r="522" spans="1:5" ht="12">
      <c r="A522" s="61">
        <v>521</v>
      </c>
      <c r="B522" s="61" t="s">
        <v>2041</v>
      </c>
      <c r="C522" s="61" t="s">
        <v>2042</v>
      </c>
      <c r="D522" s="61" t="s">
        <v>2043</v>
      </c>
      <c r="E522" s="61" t="s">
        <v>2044</v>
      </c>
    </row>
    <row r="523" spans="1:5" ht="12">
      <c r="A523" s="61">
        <v>522</v>
      </c>
      <c r="B523" s="61" t="s">
        <v>2045</v>
      </c>
      <c r="C523" s="61" t="s">
        <v>2046</v>
      </c>
      <c r="D523" s="61" t="s">
        <v>2047</v>
      </c>
      <c r="E523" s="61" t="s">
        <v>2324</v>
      </c>
    </row>
    <row r="524" spans="1:5" ht="12">
      <c r="A524" s="61">
        <v>523</v>
      </c>
      <c r="B524" s="61" t="s">
        <v>2048</v>
      </c>
      <c r="C524" s="61" t="s">
        <v>1276</v>
      </c>
      <c r="D524" s="61" t="s">
        <v>2049</v>
      </c>
      <c r="E524" s="61" t="s">
        <v>2050</v>
      </c>
    </row>
    <row r="525" spans="1:5" ht="12">
      <c r="A525" s="61">
        <v>524</v>
      </c>
      <c r="B525" s="61" t="s">
        <v>2051</v>
      </c>
      <c r="C525" s="61" t="s">
        <v>2052</v>
      </c>
      <c r="D525" s="61" t="s">
        <v>2053</v>
      </c>
      <c r="E525" s="61" t="s">
        <v>2054</v>
      </c>
    </row>
    <row r="526" spans="1:5" ht="12">
      <c r="A526" s="61">
        <v>525</v>
      </c>
      <c r="B526" s="61" t="s">
        <v>2055</v>
      </c>
      <c r="C526" s="61" t="s">
        <v>2056</v>
      </c>
      <c r="D526" s="61" t="s">
        <v>2057</v>
      </c>
      <c r="E526" s="61" t="s">
        <v>2058</v>
      </c>
    </row>
    <row r="527" spans="1:5" ht="12">
      <c r="A527" s="61">
        <v>526</v>
      </c>
      <c r="B527" s="61" t="s">
        <v>2059</v>
      </c>
      <c r="C527" s="61" t="s">
        <v>2060</v>
      </c>
      <c r="D527" s="61" t="s">
        <v>2061</v>
      </c>
      <c r="E527" s="61" t="s">
        <v>2062</v>
      </c>
    </row>
    <row r="528" spans="1:5" ht="12">
      <c r="A528" s="61">
        <v>527</v>
      </c>
      <c r="B528" s="61" t="s">
        <v>2063</v>
      </c>
      <c r="C528" s="61" t="s">
        <v>2064</v>
      </c>
      <c r="D528" s="61" t="s">
        <v>2065</v>
      </c>
      <c r="E528" s="61" t="s">
        <v>2066</v>
      </c>
    </row>
    <row r="529" spans="1:5" ht="12">
      <c r="A529" s="61">
        <v>528</v>
      </c>
      <c r="B529" s="61" t="s">
        <v>2067</v>
      </c>
      <c r="C529" s="61" t="s">
        <v>2068</v>
      </c>
      <c r="D529" s="61" t="s">
        <v>2069</v>
      </c>
      <c r="E529" s="61" t="s">
        <v>2070</v>
      </c>
    </row>
    <row r="530" spans="1:5" ht="12">
      <c r="A530" s="61">
        <v>529</v>
      </c>
      <c r="B530" s="61" t="s">
        <v>2071</v>
      </c>
      <c r="C530" s="61" t="s">
        <v>2072</v>
      </c>
      <c r="D530" s="61" t="s">
        <v>2073</v>
      </c>
      <c r="E530" s="61" t="s">
        <v>2074</v>
      </c>
    </row>
    <row r="531" spans="1:5" ht="12">
      <c r="A531" s="61">
        <v>530</v>
      </c>
      <c r="B531" s="61" t="s">
        <v>2075</v>
      </c>
      <c r="C531" s="61" t="s">
        <v>1328</v>
      </c>
      <c r="D531" s="61" t="s">
        <v>1329</v>
      </c>
      <c r="E531" s="61" t="s">
        <v>2076</v>
      </c>
    </row>
    <row r="532" spans="1:5" ht="12">
      <c r="A532" s="61">
        <v>531</v>
      </c>
      <c r="B532" s="61" t="s">
        <v>2077</v>
      </c>
      <c r="C532" s="61" t="s">
        <v>1332</v>
      </c>
      <c r="D532" s="61" t="s">
        <v>1333</v>
      </c>
      <c r="E532" s="61" t="s">
        <v>2078</v>
      </c>
    </row>
    <row r="533" spans="1:5" ht="12">
      <c r="A533" s="61">
        <v>532</v>
      </c>
      <c r="B533" s="61" t="s">
        <v>2079</v>
      </c>
      <c r="C533" s="61" t="s">
        <v>1336</v>
      </c>
      <c r="D533" s="61" t="s">
        <v>1337</v>
      </c>
      <c r="E533" s="61" t="s">
        <v>2080</v>
      </c>
    </row>
    <row r="534" spans="1:5" ht="12">
      <c r="A534" s="61">
        <v>533</v>
      </c>
      <c r="B534" s="61" t="s">
        <v>2270</v>
      </c>
      <c r="C534" s="61" t="s">
        <v>1343</v>
      </c>
      <c r="D534" s="61" t="s">
        <v>2321</v>
      </c>
      <c r="E534" s="61" t="s">
        <v>2081</v>
      </c>
    </row>
    <row r="535" spans="1:5" ht="12">
      <c r="A535" s="61">
        <v>534</v>
      </c>
      <c r="B535" s="61" t="s">
        <v>2082</v>
      </c>
      <c r="C535" s="61" t="s">
        <v>1346</v>
      </c>
      <c r="D535" s="61" t="s">
        <v>1347</v>
      </c>
      <c r="E535" s="61" t="s">
        <v>2083</v>
      </c>
    </row>
    <row r="536" spans="1:5" ht="12">
      <c r="A536" s="61">
        <v>535</v>
      </c>
      <c r="B536" s="61" t="s">
        <v>2084</v>
      </c>
      <c r="C536" s="61" t="s">
        <v>2325</v>
      </c>
      <c r="D536" s="61" t="s">
        <v>2271</v>
      </c>
      <c r="E536" s="61" t="s">
        <v>2085</v>
      </c>
    </row>
    <row r="537" spans="1:5" ht="12">
      <c r="A537" s="61">
        <v>536</v>
      </c>
      <c r="B537" s="61" t="s">
        <v>2340</v>
      </c>
      <c r="C537" s="61" t="s">
        <v>2341</v>
      </c>
      <c r="D537" s="61" t="s">
        <v>2342</v>
      </c>
      <c r="E537" s="61" t="s">
        <v>2343</v>
      </c>
    </row>
    <row r="538" spans="1:5" ht="12">
      <c r="A538" s="61">
        <v>537</v>
      </c>
      <c r="B538" s="61" t="s">
        <v>2086</v>
      </c>
      <c r="C538" s="61" t="s">
        <v>1354</v>
      </c>
      <c r="D538" s="61" t="s">
        <v>2087</v>
      </c>
      <c r="E538" s="61" t="s">
        <v>2326</v>
      </c>
    </row>
    <row r="539" spans="1:5" ht="12">
      <c r="A539" s="61">
        <v>538</v>
      </c>
      <c r="B539" s="61" t="s">
        <v>2088</v>
      </c>
      <c r="C539" s="61" t="s">
        <v>2089</v>
      </c>
      <c r="D539" s="61" t="s">
        <v>2090</v>
      </c>
      <c r="E539" s="61" t="s">
        <v>2091</v>
      </c>
    </row>
    <row r="540" spans="1:5" ht="12">
      <c r="A540" s="61">
        <v>539</v>
      </c>
      <c r="B540" s="61" t="s">
        <v>2092</v>
      </c>
      <c r="C540" s="61" t="s">
        <v>2093</v>
      </c>
      <c r="D540" s="61" t="s">
        <v>2094</v>
      </c>
      <c r="E540" s="61" t="s">
        <v>2095</v>
      </c>
    </row>
    <row r="541" spans="1:5" ht="12">
      <c r="A541" s="61">
        <v>540</v>
      </c>
      <c r="B541" s="61" t="s">
        <v>2096</v>
      </c>
      <c r="C541" s="61" t="s">
        <v>1380</v>
      </c>
      <c r="D541" s="61" t="s">
        <v>2097</v>
      </c>
      <c r="E541" s="61" t="s">
        <v>2098</v>
      </c>
    </row>
    <row r="542" spans="1:5" ht="12">
      <c r="A542" s="61">
        <v>541</v>
      </c>
      <c r="B542" s="61" t="s">
        <v>2099</v>
      </c>
      <c r="C542" s="61" t="s">
        <v>1384</v>
      </c>
      <c r="D542" s="61" t="s">
        <v>2100</v>
      </c>
      <c r="E542" s="61" t="s">
        <v>2101</v>
      </c>
    </row>
    <row r="543" spans="1:5" ht="12">
      <c r="A543" s="61">
        <v>542</v>
      </c>
      <c r="B543" s="61" t="s">
        <v>2102</v>
      </c>
      <c r="C543" s="61" t="s">
        <v>1392</v>
      </c>
      <c r="D543" s="61" t="s">
        <v>2103</v>
      </c>
      <c r="E543" s="61" t="s">
        <v>2272</v>
      </c>
    </row>
    <row r="544" spans="1:5" ht="12">
      <c r="A544" s="61">
        <v>543</v>
      </c>
      <c r="B544" s="61" t="s">
        <v>2104</v>
      </c>
      <c r="C544" s="61" t="s">
        <v>2105</v>
      </c>
      <c r="D544" s="61" t="s">
        <v>2106</v>
      </c>
      <c r="E544" s="61" t="s">
        <v>2107</v>
      </c>
    </row>
    <row r="545" spans="1:5" ht="12">
      <c r="A545" s="61">
        <v>544</v>
      </c>
      <c r="B545" s="61" t="s">
        <v>2108</v>
      </c>
      <c r="C545" s="61" t="s">
        <v>1404</v>
      </c>
      <c r="D545" s="61" t="s">
        <v>1405</v>
      </c>
      <c r="E545" s="61" t="s">
        <v>2109</v>
      </c>
    </row>
    <row r="546" spans="1:5" ht="12">
      <c r="A546" s="61">
        <v>545</v>
      </c>
      <c r="B546" s="61" t="s">
        <v>2110</v>
      </c>
      <c r="C546" s="61" t="s">
        <v>1407</v>
      </c>
      <c r="D546" s="61" t="s">
        <v>2111</v>
      </c>
      <c r="E546" s="61" t="s">
        <v>2112</v>
      </c>
    </row>
    <row r="547" spans="1:5" ht="12">
      <c r="A547" s="61">
        <v>546</v>
      </c>
      <c r="B547" s="61" t="s">
        <v>2113</v>
      </c>
      <c r="C547" s="61" t="s">
        <v>1411</v>
      </c>
      <c r="D547" s="61" t="s">
        <v>2273</v>
      </c>
      <c r="E547" s="61" t="s">
        <v>2114</v>
      </c>
    </row>
    <row r="548" spans="1:5" ht="12">
      <c r="A548" s="61">
        <v>547</v>
      </c>
      <c r="B548" s="61" t="s">
        <v>2115</v>
      </c>
      <c r="C548" s="61" t="s">
        <v>1419</v>
      </c>
      <c r="D548" s="61" t="s">
        <v>2116</v>
      </c>
      <c r="E548" s="61" t="s">
        <v>2117</v>
      </c>
    </row>
    <row r="549" spans="1:5" ht="12">
      <c r="A549" s="61">
        <v>548</v>
      </c>
      <c r="B549" s="61" t="s">
        <v>2118</v>
      </c>
      <c r="C549" s="61" t="s">
        <v>1427</v>
      </c>
      <c r="D549" s="61" t="s">
        <v>2119</v>
      </c>
      <c r="E549" s="61" t="s">
        <v>2120</v>
      </c>
    </row>
    <row r="550" spans="1:5" ht="12">
      <c r="A550" s="61">
        <v>549</v>
      </c>
      <c r="B550" s="61" t="s">
        <v>2121</v>
      </c>
      <c r="C550" s="61" t="s">
        <v>1447</v>
      </c>
      <c r="D550" s="61" t="s">
        <v>2122</v>
      </c>
      <c r="E550" s="61" t="s">
        <v>2123</v>
      </c>
    </row>
    <row r="551" spans="1:5" ht="12">
      <c r="A551" s="61">
        <v>550</v>
      </c>
      <c r="B551" s="61" t="s">
        <v>2124</v>
      </c>
      <c r="C551" s="61" t="s">
        <v>1451</v>
      </c>
      <c r="D551" s="61" t="s">
        <v>2125</v>
      </c>
      <c r="E551" s="61" t="s">
        <v>2126</v>
      </c>
    </row>
    <row r="552" spans="1:5" ht="12">
      <c r="A552" s="61">
        <v>551</v>
      </c>
      <c r="B552" s="61" t="s">
        <v>2127</v>
      </c>
      <c r="C552" s="61" t="s">
        <v>1455</v>
      </c>
      <c r="D552" s="61" t="s">
        <v>1456</v>
      </c>
      <c r="E552" s="61" t="s">
        <v>2128</v>
      </c>
    </row>
    <row r="553" spans="1:5" ht="12">
      <c r="A553" s="61">
        <v>552</v>
      </c>
      <c r="B553" s="61" t="s">
        <v>2129</v>
      </c>
      <c r="C553" s="61" t="s">
        <v>2130</v>
      </c>
      <c r="D553" s="61" t="s">
        <v>2131</v>
      </c>
      <c r="E553" s="61" t="s">
        <v>2132</v>
      </c>
    </row>
    <row r="554" spans="1:5" ht="12">
      <c r="A554" s="61">
        <v>553</v>
      </c>
      <c r="B554" s="61" t="s">
        <v>2133</v>
      </c>
      <c r="C554" s="61" t="s">
        <v>2327</v>
      </c>
      <c r="D554" s="61" t="s">
        <v>2265</v>
      </c>
      <c r="E554" s="61" t="s">
        <v>2134</v>
      </c>
    </row>
    <row r="555" spans="1:5" ht="12">
      <c r="A555" s="61">
        <v>554</v>
      </c>
      <c r="B555" s="61" t="s">
        <v>2135</v>
      </c>
      <c r="C555" s="61" t="s">
        <v>1474</v>
      </c>
      <c r="D555" s="61" t="s">
        <v>2136</v>
      </c>
      <c r="E555" s="61" t="s">
        <v>2137</v>
      </c>
    </row>
    <row r="556" spans="1:5" ht="12">
      <c r="A556" s="61">
        <v>555</v>
      </c>
      <c r="B556" s="61" t="s">
        <v>2138</v>
      </c>
      <c r="C556" s="61" t="s">
        <v>1474</v>
      </c>
      <c r="D556" s="61" t="s">
        <v>2139</v>
      </c>
      <c r="E556" s="61" t="s">
        <v>2140</v>
      </c>
    </row>
    <row r="557" spans="1:5" ht="12">
      <c r="A557" s="61">
        <v>556</v>
      </c>
      <c r="B557" s="61" t="s">
        <v>2141</v>
      </c>
      <c r="C557" s="61" t="s">
        <v>2142</v>
      </c>
      <c r="D557" s="61" t="s">
        <v>2143</v>
      </c>
      <c r="E557" s="61" t="s">
        <v>2144</v>
      </c>
    </row>
    <row r="558" spans="1:5" ht="12">
      <c r="A558" s="61">
        <v>557</v>
      </c>
      <c r="B558" s="61" t="s">
        <v>2145</v>
      </c>
      <c r="C558" s="61" t="s">
        <v>1502</v>
      </c>
      <c r="D558" s="61" t="s">
        <v>2146</v>
      </c>
      <c r="E558" s="61" t="s">
        <v>2147</v>
      </c>
    </row>
    <row r="559" spans="1:5" ht="12">
      <c r="A559" s="61">
        <v>558</v>
      </c>
      <c r="B559" s="61" t="s">
        <v>2148</v>
      </c>
      <c r="C559" s="61" t="s">
        <v>1510</v>
      </c>
      <c r="D559" s="61" t="s">
        <v>2149</v>
      </c>
      <c r="E559" s="61" t="s">
        <v>2150</v>
      </c>
    </row>
    <row r="560" spans="1:5" ht="12">
      <c r="A560" s="61">
        <v>559</v>
      </c>
      <c r="B560" s="61" t="s">
        <v>2151</v>
      </c>
      <c r="C560" s="61" t="s">
        <v>1518</v>
      </c>
      <c r="D560" s="61" t="s">
        <v>2152</v>
      </c>
      <c r="E560" s="61" t="s">
        <v>2153</v>
      </c>
    </row>
    <row r="561" spans="1:5" ht="12">
      <c r="A561" s="61">
        <v>560</v>
      </c>
      <c r="B561" s="61" t="s">
        <v>2154</v>
      </c>
      <c r="C561" s="61" t="s">
        <v>1518</v>
      </c>
      <c r="D561" s="61" t="s">
        <v>2155</v>
      </c>
      <c r="E561" s="61" t="s">
        <v>2156</v>
      </c>
    </row>
    <row r="562" spans="1:5" ht="12">
      <c r="A562" s="61">
        <v>561</v>
      </c>
      <c r="B562" s="61" t="s">
        <v>2157</v>
      </c>
      <c r="C562" s="61" t="s">
        <v>1518</v>
      </c>
      <c r="D562" s="61" t="s">
        <v>2158</v>
      </c>
      <c r="E562" s="61" t="s">
        <v>2159</v>
      </c>
    </row>
    <row r="563" spans="1:5" ht="12">
      <c r="A563" s="61">
        <v>562</v>
      </c>
      <c r="B563" s="61" t="s">
        <v>2160</v>
      </c>
      <c r="C563" s="61" t="s">
        <v>1532</v>
      </c>
      <c r="D563" s="61" t="s">
        <v>2161</v>
      </c>
      <c r="E563" s="61" t="s">
        <v>2162</v>
      </c>
    </row>
    <row r="564" spans="1:5" ht="12">
      <c r="A564" s="61">
        <v>563</v>
      </c>
      <c r="B564" s="61" t="s">
        <v>2163</v>
      </c>
      <c r="C564" s="61" t="s">
        <v>2164</v>
      </c>
      <c r="D564" s="61" t="s">
        <v>2165</v>
      </c>
      <c r="E564" s="61" t="s">
        <v>2166</v>
      </c>
    </row>
    <row r="565" spans="1:5" ht="12">
      <c r="A565" s="61">
        <v>564</v>
      </c>
      <c r="B565" s="61" t="s">
        <v>2167</v>
      </c>
      <c r="C565" s="61" t="s">
        <v>2168</v>
      </c>
      <c r="D565" s="61" t="s">
        <v>2169</v>
      </c>
      <c r="E565" s="61" t="s">
        <v>2170</v>
      </c>
    </row>
    <row r="566" spans="1:5" ht="12">
      <c r="A566" s="61">
        <v>565</v>
      </c>
      <c r="B566" s="61" t="s">
        <v>2171</v>
      </c>
      <c r="C566" s="61" t="s">
        <v>1336</v>
      </c>
      <c r="D566" s="61" t="s">
        <v>2172</v>
      </c>
      <c r="E566" s="61" t="s">
        <v>2173</v>
      </c>
    </row>
    <row r="567" spans="1:5" ht="12">
      <c r="A567" s="61">
        <v>566</v>
      </c>
      <c r="B567" s="61" t="s">
        <v>2174</v>
      </c>
      <c r="C567" s="61" t="s">
        <v>1557</v>
      </c>
      <c r="D567" s="61" t="s">
        <v>2175</v>
      </c>
      <c r="E567" s="61" t="s">
        <v>2176</v>
      </c>
    </row>
    <row r="568" spans="1:5" ht="12">
      <c r="A568" s="61">
        <v>567</v>
      </c>
      <c r="B568" s="61" t="s">
        <v>2177</v>
      </c>
      <c r="C568" s="61" t="s">
        <v>1561</v>
      </c>
      <c r="D568" s="61" t="s">
        <v>2178</v>
      </c>
      <c r="E568" s="61" t="s">
        <v>2179</v>
      </c>
    </row>
    <row r="569" spans="1:5" ht="12">
      <c r="A569" s="61">
        <v>568</v>
      </c>
      <c r="B569" s="61" t="s">
        <v>2180</v>
      </c>
      <c r="C569" s="61" t="s">
        <v>1569</v>
      </c>
      <c r="D569" s="61" t="s">
        <v>2181</v>
      </c>
      <c r="E569" s="61" t="s">
        <v>2182</v>
      </c>
    </row>
    <row r="570" spans="1:5" ht="12">
      <c r="A570" s="61">
        <v>569</v>
      </c>
      <c r="B570" s="61" t="s">
        <v>2344</v>
      </c>
      <c r="C570" s="61" t="s">
        <v>2333</v>
      </c>
      <c r="D570" s="61" t="s">
        <v>2345</v>
      </c>
      <c r="E570" s="61" t="s">
        <v>2346</v>
      </c>
    </row>
    <row r="571" spans="1:5" ht="12">
      <c r="A571" s="61">
        <v>570</v>
      </c>
      <c r="B571" s="61" t="s">
        <v>2183</v>
      </c>
      <c r="C571" s="61" t="s">
        <v>1573</v>
      </c>
      <c r="D571" s="61" t="s">
        <v>1574</v>
      </c>
      <c r="E571" s="61" t="s">
        <v>2184</v>
      </c>
    </row>
    <row r="572" spans="1:5" ht="12">
      <c r="A572" s="61">
        <v>571</v>
      </c>
      <c r="B572" s="61" t="s">
        <v>2274</v>
      </c>
      <c r="C572" s="61" t="s">
        <v>2185</v>
      </c>
      <c r="D572" s="61" t="s">
        <v>2186</v>
      </c>
      <c r="E572" s="61" t="s">
        <v>2187</v>
      </c>
    </row>
    <row r="573" spans="1:5" ht="12">
      <c r="A573" s="61">
        <v>572</v>
      </c>
      <c r="B573" s="61" t="s">
        <v>2275</v>
      </c>
      <c r="C573" s="61" t="s">
        <v>2188</v>
      </c>
      <c r="D573" s="61" t="s">
        <v>2189</v>
      </c>
      <c r="E573" s="61" t="s">
        <v>2190</v>
      </c>
    </row>
    <row r="574" spans="1:5" ht="12">
      <c r="A574" s="61">
        <v>573</v>
      </c>
      <c r="B574" s="61" t="s">
        <v>2276</v>
      </c>
      <c r="C574" s="61" t="s">
        <v>676</v>
      </c>
      <c r="D574" s="61" t="s">
        <v>677</v>
      </c>
      <c r="E574" s="61" t="s">
        <v>1781</v>
      </c>
    </row>
    <row r="575" spans="1:5" ht="12">
      <c r="A575" s="61">
        <v>574</v>
      </c>
      <c r="B575" s="61" t="s">
        <v>2277</v>
      </c>
      <c r="C575" s="61" t="s">
        <v>1034</v>
      </c>
      <c r="D575" s="61" t="s">
        <v>1035</v>
      </c>
      <c r="E575" s="61" t="s">
        <v>2278</v>
      </c>
    </row>
    <row r="576" spans="1:5" ht="12">
      <c r="A576" s="61">
        <v>575</v>
      </c>
      <c r="B576" s="61" t="s">
        <v>2351</v>
      </c>
      <c r="C576" s="61" t="s">
        <v>2352</v>
      </c>
      <c r="D576" s="61" t="s">
        <v>2353</v>
      </c>
      <c r="E576" s="61" t="s">
        <v>2354</v>
      </c>
    </row>
    <row r="577" spans="1:5" ht="12">
      <c r="A577" s="61">
        <v>576</v>
      </c>
      <c r="B577" s="61" t="s">
        <v>2355</v>
      </c>
      <c r="C577" s="61" t="s">
        <v>2356</v>
      </c>
      <c r="D577" s="61" t="s">
        <v>2357</v>
      </c>
      <c r="E577" s="61" t="s">
        <v>2358</v>
      </c>
    </row>
    <row r="578" spans="1:5" ht="12">
      <c r="A578" s="61">
        <v>577</v>
      </c>
      <c r="B578" s="61" t="s">
        <v>2279</v>
      </c>
      <c r="C578" s="61" t="s">
        <v>2191</v>
      </c>
      <c r="D578" s="61" t="s">
        <v>2192</v>
      </c>
      <c r="E578" s="61" t="s">
        <v>2193</v>
      </c>
    </row>
    <row r="579" spans="1:5" ht="12">
      <c r="A579" s="61">
        <v>578</v>
      </c>
      <c r="B579" s="61" t="s">
        <v>2280</v>
      </c>
      <c r="C579" s="61" t="s">
        <v>1340</v>
      </c>
      <c r="D579" s="61" t="s">
        <v>1341</v>
      </c>
      <c r="E579" s="61" t="s">
        <v>1342</v>
      </c>
    </row>
    <row r="580" spans="1:5" ht="12">
      <c r="A580" s="61">
        <v>579</v>
      </c>
      <c r="B580" s="61" t="s">
        <v>2281</v>
      </c>
      <c r="C580" s="61" t="s">
        <v>2282</v>
      </c>
      <c r="D580" s="61" t="s">
        <v>2283</v>
      </c>
      <c r="E580" s="61" t="s">
        <v>1345</v>
      </c>
    </row>
    <row r="581" spans="1:5" ht="12">
      <c r="A581" s="61">
        <v>580</v>
      </c>
      <c r="B581" s="61" t="s">
        <v>2284</v>
      </c>
      <c r="C581" s="61" t="s">
        <v>2194</v>
      </c>
      <c r="D581" s="61" t="s">
        <v>2195</v>
      </c>
      <c r="E581" s="61" t="s">
        <v>2196</v>
      </c>
    </row>
    <row r="582" spans="1:5" ht="12"/>
    <row r="583" spans="1:5" ht="12"/>
    <row r="584" spans="1:5" ht="12"/>
    <row r="585" spans="1:5" ht="12"/>
    <row r="586" spans="1:5" ht="12"/>
    <row r="587" spans="1:5" ht="12"/>
    <row r="588" spans="1:5" ht="12"/>
    <row r="589" spans="1:5" ht="12"/>
    <row r="590" spans="1:5" ht="12"/>
    <row r="591" spans="1:5" ht="12"/>
    <row r="592" spans="1:5" ht="12"/>
    <row r="593" ht="12"/>
    <row r="594" ht="12"/>
    <row r="595" ht="12"/>
    <row r="596" ht="12"/>
    <row r="597" ht="12"/>
    <row r="598" ht="12"/>
    <row r="599" ht="12"/>
    <row r="600" ht="12"/>
    <row r="601" ht="12"/>
    <row r="602" ht="12"/>
    <row r="603" ht="12"/>
    <row r="604" ht="12"/>
    <row r="605" ht="12"/>
    <row r="606" ht="12"/>
    <row r="607" ht="12"/>
    <row r="608" ht="12"/>
    <row r="609" ht="12"/>
    <row r="610" ht="12"/>
    <row r="611" ht="12"/>
    <row r="612" ht="12"/>
    <row r="613" ht="12"/>
    <row r="614" ht="12"/>
    <row r="615" ht="12"/>
    <row r="616" ht="12"/>
    <row r="617" ht="12"/>
    <row r="618" ht="12"/>
    <row r="619" ht="12"/>
    <row r="620" ht="12"/>
    <row r="621" ht="12"/>
    <row r="622" ht="12"/>
    <row r="623" ht="12"/>
    <row r="624" ht="12"/>
    <row r="625" ht="12"/>
    <row r="626" ht="12"/>
    <row r="627" ht="12"/>
    <row r="628" ht="12"/>
    <row r="629" ht="12"/>
    <row r="630" ht="12"/>
    <row r="631" ht="12"/>
    <row r="632" ht="12"/>
    <row r="633" ht="12"/>
    <row r="634" ht="12"/>
    <row r="635" ht="12"/>
    <row r="636" ht="12"/>
    <row r="637" ht="12"/>
    <row r="638" ht="12"/>
    <row r="639" ht="12"/>
    <row r="640" ht="12"/>
    <row r="641" ht="12"/>
    <row r="642" ht="12"/>
    <row r="643" ht="12"/>
    <row r="644" ht="12"/>
    <row r="645" ht="12"/>
    <row r="646" ht="12"/>
    <row r="647" ht="12"/>
    <row r="648" ht="12"/>
    <row r="649" ht="12"/>
    <row r="650" ht="12"/>
    <row r="651" ht="12"/>
    <row r="652" ht="12"/>
    <row r="653" ht="12"/>
    <row r="654" ht="12"/>
    <row r="655" ht="12"/>
    <row r="656" ht="12"/>
    <row r="657" ht="12"/>
    <row r="658" ht="12"/>
    <row r="659" ht="12"/>
    <row r="660" ht="12"/>
    <row r="661" ht="12"/>
    <row r="662" ht="12"/>
    <row r="663" ht="12"/>
    <row r="664" ht="12"/>
    <row r="665" ht="12"/>
    <row r="666" ht="12"/>
    <row r="667" ht="12"/>
    <row r="668" ht="12"/>
    <row r="669" ht="12"/>
    <row r="670" ht="12"/>
    <row r="671" ht="12"/>
    <row r="672" ht="12"/>
    <row r="673" ht="12"/>
    <row r="674" ht="12"/>
    <row r="675" ht="12"/>
    <row r="676" ht="12"/>
    <row r="677" ht="12"/>
    <row r="678" ht="12"/>
    <row r="679" ht="12"/>
    <row r="680" ht="12"/>
    <row r="681" ht="12"/>
    <row r="682" ht="12"/>
    <row r="683" ht="12"/>
    <row r="684" ht="12"/>
    <row r="685" ht="12"/>
    <row r="686" ht="12"/>
    <row r="687" ht="12"/>
    <row r="688" ht="12"/>
    <row r="689" ht="12"/>
    <row r="690" ht="12"/>
    <row r="691" ht="12"/>
    <row r="692" ht="12"/>
    <row r="693" ht="12"/>
    <row r="694" ht="12"/>
    <row r="695" ht="12"/>
    <row r="696" ht="12"/>
    <row r="697" ht="12"/>
    <row r="698" ht="12"/>
    <row r="699" ht="12"/>
    <row r="700" ht="12"/>
    <row r="701" ht="12"/>
    <row r="702" ht="12"/>
    <row r="703" ht="12"/>
    <row r="704" ht="12"/>
    <row r="705" ht="12"/>
    <row r="706" ht="12"/>
    <row r="707" ht="12"/>
    <row r="708" ht="12"/>
    <row r="709" ht="12"/>
    <row r="710" ht="12"/>
    <row r="711" ht="12"/>
    <row r="712" ht="12"/>
    <row r="713" ht="12"/>
    <row r="714" ht="12"/>
    <row r="715" ht="12"/>
    <row r="716" ht="12"/>
    <row r="717" ht="12"/>
    <row r="718" ht="12"/>
    <row r="719" ht="12"/>
    <row r="720" ht="12"/>
    <row r="721" ht="12"/>
    <row r="722" ht="12"/>
    <row r="723" ht="12"/>
    <row r="724" ht="12"/>
    <row r="725" ht="12"/>
    <row r="726" ht="12"/>
    <row r="727" ht="12"/>
    <row r="728" ht="12"/>
    <row r="729" ht="12"/>
    <row r="730" ht="12"/>
    <row r="731" ht="12"/>
    <row r="732" ht="12"/>
    <row r="733" ht="12"/>
    <row r="734" ht="12"/>
    <row r="735" ht="12"/>
    <row r="736" ht="12"/>
    <row r="737" ht="12"/>
    <row r="738" ht="12"/>
    <row r="739" ht="12"/>
    <row r="740" ht="12"/>
    <row r="741" ht="12"/>
    <row r="742" ht="12"/>
    <row r="743" ht="12"/>
    <row r="744" ht="12"/>
    <row r="745" ht="12"/>
    <row r="746" ht="12"/>
    <row r="747" ht="12"/>
    <row r="748" ht="12"/>
    <row r="749" ht="12"/>
    <row r="750" ht="12"/>
    <row r="751" ht="12"/>
    <row r="752" ht="12"/>
    <row r="753" ht="12"/>
    <row r="754" ht="12"/>
    <row r="755" ht="12"/>
    <row r="756" ht="12"/>
    <row r="757" ht="12"/>
    <row r="758" ht="12"/>
    <row r="759" ht="12"/>
    <row r="760" ht="12"/>
    <row r="761" ht="12"/>
    <row r="762" ht="12"/>
    <row r="763" ht="12"/>
    <row r="764" ht="12"/>
    <row r="765" ht="12"/>
    <row r="766" ht="12"/>
    <row r="767" ht="12"/>
    <row r="768" ht="12"/>
    <row r="769" ht="12"/>
    <row r="770" ht="12"/>
    <row r="771" ht="12"/>
    <row r="772" ht="12"/>
    <row r="773" ht="12"/>
    <row r="774" ht="12"/>
    <row r="775" ht="12"/>
    <row r="776" ht="12"/>
    <row r="777" ht="12"/>
    <row r="778" ht="12"/>
    <row r="779" ht="12"/>
    <row r="780" ht="12"/>
    <row r="781" ht="12"/>
    <row r="782" ht="12"/>
    <row r="783" ht="12"/>
    <row r="784" ht="12"/>
    <row r="785" ht="12"/>
    <row r="786" ht="12"/>
    <row r="787" ht="12"/>
    <row r="788" ht="12"/>
    <row r="789" ht="12"/>
    <row r="790" ht="12"/>
    <row r="791" ht="12"/>
    <row r="792" ht="12"/>
    <row r="793" ht="12"/>
    <row r="794" ht="12"/>
    <row r="795" ht="12"/>
    <row r="796" ht="12"/>
    <row r="797" ht="12"/>
    <row r="798" ht="12"/>
    <row r="799" ht="12"/>
    <row r="800" ht="12"/>
    <row r="801" ht="12"/>
    <row r="802" ht="12"/>
    <row r="803" ht="12"/>
    <row r="804" ht="12"/>
    <row r="805" ht="12"/>
    <row r="806" ht="12"/>
    <row r="807" ht="12"/>
    <row r="808" ht="12"/>
    <row r="809" ht="12"/>
    <row r="810" ht="12"/>
    <row r="811" ht="12"/>
    <row r="812" ht="12"/>
    <row r="813" ht="12"/>
    <row r="814" ht="12"/>
    <row r="815" ht="12"/>
    <row r="816" ht="12"/>
    <row r="817" ht="12"/>
    <row r="818" ht="12"/>
    <row r="819" ht="12"/>
    <row r="820" ht="12"/>
    <row r="821" ht="12"/>
    <row r="822" ht="12"/>
    <row r="823" ht="12"/>
    <row r="824" ht="12"/>
    <row r="825" ht="12"/>
    <row r="826" ht="12"/>
    <row r="827" ht="12"/>
    <row r="828" ht="12"/>
    <row r="829" ht="12"/>
    <row r="830" ht="12"/>
    <row r="831" ht="12"/>
    <row r="832" ht="12"/>
    <row r="833" ht="12"/>
    <row r="834" ht="12"/>
    <row r="835" ht="12"/>
    <row r="836" ht="12"/>
    <row r="837" ht="12"/>
    <row r="838" ht="12"/>
    <row r="839" ht="12"/>
    <row r="840" ht="12"/>
    <row r="841" ht="12"/>
    <row r="842" ht="12"/>
    <row r="843" ht="12"/>
    <row r="844" ht="12"/>
    <row r="845" ht="12"/>
    <row r="846" ht="12"/>
    <row r="847" ht="12"/>
    <row r="848" ht="12"/>
    <row r="849" ht="12"/>
    <row r="850" ht="12"/>
    <row r="851" ht="12"/>
    <row r="852" ht="12"/>
    <row r="853" ht="12"/>
    <row r="854" ht="12"/>
    <row r="855" ht="12"/>
    <row r="856" ht="12"/>
    <row r="857" ht="12"/>
    <row r="858" ht="12"/>
    <row r="859" ht="12"/>
    <row r="860" ht="12"/>
    <row r="861" ht="12"/>
    <row r="862" ht="12"/>
    <row r="863" ht="12"/>
    <row r="864" ht="12"/>
    <row r="865" ht="12"/>
    <row r="866" ht="12"/>
    <row r="867" ht="12"/>
    <row r="868" ht="12"/>
    <row r="869" ht="12"/>
    <row r="870" ht="12"/>
    <row r="871" ht="12"/>
    <row r="872" ht="12"/>
    <row r="873" ht="12"/>
    <row r="874" ht="12"/>
    <row r="875" ht="12"/>
    <row r="876" ht="12"/>
    <row r="877" ht="12"/>
    <row r="878" ht="12"/>
    <row r="879" ht="12"/>
    <row r="880" ht="12"/>
    <row r="881" ht="12"/>
    <row r="882" ht="12"/>
    <row r="883" ht="12"/>
    <row r="884" ht="12"/>
    <row r="885" ht="12"/>
    <row r="886" ht="12"/>
    <row r="887" ht="12"/>
    <row r="888" ht="12"/>
    <row r="889" ht="12"/>
    <row r="890" ht="12"/>
    <row r="891" ht="12"/>
    <row r="892" ht="12"/>
    <row r="893" ht="12"/>
    <row r="894" ht="12"/>
    <row r="895" ht="12"/>
    <row r="896" ht="12"/>
    <row r="897" ht="12"/>
    <row r="898" ht="12"/>
    <row r="899" ht="12"/>
    <row r="900" ht="12"/>
    <row r="901" ht="12"/>
    <row r="902" ht="12"/>
    <row r="903" ht="12"/>
    <row r="904" ht="12"/>
    <row r="905" ht="12"/>
    <row r="906" ht="12"/>
    <row r="907" ht="12"/>
    <row r="908" ht="12"/>
    <row r="909" ht="12"/>
    <row r="910" ht="12"/>
    <row r="911" ht="12"/>
    <row r="912" ht="12"/>
    <row r="913" ht="12"/>
    <row r="914" ht="12"/>
    <row r="915" ht="12"/>
    <row r="916" ht="12"/>
    <row r="917" ht="12"/>
    <row r="918" ht="12"/>
    <row r="919" ht="12"/>
    <row r="920" ht="12"/>
    <row r="921" ht="12"/>
    <row r="922" ht="12"/>
    <row r="923" ht="12"/>
    <row r="924" ht="12"/>
    <row r="925" ht="12"/>
    <row r="926" ht="12"/>
    <row r="927" ht="12"/>
    <row r="928" ht="12"/>
    <row r="929" ht="12"/>
    <row r="930" ht="12"/>
    <row r="931" ht="12"/>
    <row r="932" ht="12"/>
    <row r="933" ht="12"/>
    <row r="934" ht="12"/>
    <row r="935" ht="12"/>
    <row r="936" ht="12"/>
    <row r="937" ht="12"/>
    <row r="938" ht="12"/>
    <row r="939" ht="12"/>
    <row r="940" ht="12"/>
    <row r="941" ht="12"/>
    <row r="942" ht="12"/>
    <row r="943" ht="12"/>
    <row r="944" ht="12"/>
    <row r="945" ht="12"/>
    <row r="946" ht="12"/>
    <row r="947" ht="12"/>
    <row r="948" ht="12"/>
    <row r="949" ht="12"/>
    <row r="950" ht="12"/>
    <row r="951" ht="12"/>
    <row r="952" ht="12"/>
    <row r="953" ht="12"/>
    <row r="954" ht="12"/>
    <row r="955" ht="12"/>
    <row r="956" ht="12"/>
    <row r="957" ht="12"/>
    <row r="958" ht="12"/>
    <row r="959" ht="12"/>
    <row r="960" ht="12"/>
    <row r="961" ht="12"/>
    <row r="962" ht="12"/>
    <row r="963" ht="12"/>
    <row r="964" ht="12"/>
    <row r="965" ht="12"/>
    <row r="966" ht="12"/>
    <row r="967" ht="12"/>
    <row r="968" ht="12"/>
    <row r="969" ht="12"/>
    <row r="970" ht="12"/>
    <row r="971" ht="12"/>
    <row r="972" ht="12"/>
    <row r="973" ht="12"/>
    <row r="974" ht="12"/>
    <row r="975" ht="12"/>
    <row r="976" ht="12"/>
    <row r="977" ht="12"/>
  </sheetData>
  <phoneticPr fontId="15"/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5703125" defaultRowHeight="15" customHeight="1"/>
  <cols>
    <col min="1" max="1" width="13.5703125" customWidth="1"/>
    <col min="2" max="26" width="8" customWidth="1"/>
  </cols>
  <sheetData>
    <row r="1" spans="1:26" ht="12.75" customHeight="1">
      <c r="A1" s="31" t="s">
        <v>2197</v>
      </c>
      <c r="B1" s="32"/>
      <c r="C1" s="31" t="s">
        <v>2198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2.75" customHeight="1">
      <c r="A2" s="31" t="s">
        <v>26</v>
      </c>
      <c r="B2" s="32"/>
      <c r="C2" s="31" t="s">
        <v>10</v>
      </c>
      <c r="D2" s="32"/>
      <c r="E2" s="31" t="s">
        <v>2199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2.75" customHeight="1">
      <c r="A3" s="31" t="s">
        <v>34</v>
      </c>
      <c r="B3" s="32"/>
      <c r="C3" s="31" t="s">
        <v>9</v>
      </c>
      <c r="D3" s="32"/>
      <c r="E3" s="31" t="s">
        <v>2200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2.75" customHeight="1">
      <c r="A4" s="31" t="s">
        <v>41</v>
      </c>
      <c r="B4" s="32"/>
      <c r="C4" s="31" t="s">
        <v>8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2.75" customHeight="1">
      <c r="A5" s="31" t="s">
        <v>47</v>
      </c>
      <c r="B5" s="32"/>
      <c r="C5" s="31" t="s">
        <v>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2.75" customHeight="1">
      <c r="A6" s="31" t="s">
        <v>51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2.75" customHeight="1">
      <c r="A7" s="31" t="s">
        <v>55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2.75" customHeight="1">
      <c r="A8" s="31" t="s">
        <v>58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2.75" customHeight="1">
      <c r="A9" s="31" t="s">
        <v>61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2.75" customHeight="1">
      <c r="A10" s="31" t="s">
        <v>64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2.75" customHeight="1">
      <c r="A11" s="31" t="s">
        <v>67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2.75" customHeight="1">
      <c r="A12" s="31" t="s">
        <v>70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2.75" customHeight="1">
      <c r="A13" s="31" t="s">
        <v>2201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2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2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2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2.7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2.7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2.75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2.7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2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2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2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2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2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2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2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2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2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phoneticPr fontId="15"/>
  <pageMargins left="0.7" right="0.7" top="0.75" bottom="0.75" header="0" footer="0"/>
  <pageSetup orientation="landscape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会員名簿</vt:lpstr>
      <vt:lpstr>総会出席者名簿</vt:lpstr>
      <vt:lpstr>記入例</vt:lpstr>
      <vt:lpstr>集計シート</vt:lpstr>
      <vt:lpstr>参考（R６県内学校名一覧）</vt:lpstr>
      <vt:lpstr> リスト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T-32</dc:creator>
  <cp:lastModifiedBy>表郷小NET03</cp:lastModifiedBy>
  <cp:lastPrinted>2025-01-13T01:16:02Z</cp:lastPrinted>
  <dcterms:created xsi:type="dcterms:W3CDTF">2021-01-12T07:35:00Z</dcterms:created>
  <dcterms:modified xsi:type="dcterms:W3CDTF">2025-01-30T02:34:43Z</dcterms:modified>
</cp:coreProperties>
</file>